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0056\Documents\2024\Bor Lor 1-6\"/>
    </mc:Choice>
  </mc:AlternateContent>
  <xr:revisionPtr revIDLastSave="0" documentId="13_ncr:1_{96F67C77-E8C6-49A0-A8E3-CD73A917FD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S" sheetId="1" r:id="rId1"/>
    <sheet name="PL" sheetId="2" r:id="rId2"/>
    <sheet name="Only" sheetId="3" r:id="rId3"/>
    <sheet name="CF" sheetId="4" r:id="rId4"/>
  </sheets>
  <definedNames>
    <definedName name="_xlnm.Print_Area" localSheetId="0">BS!$A$1:$F$60</definedName>
    <definedName name="_xlnm.Print_Area" localSheetId="3">CF!$A$1:$F$80</definedName>
    <definedName name="_xlnm.Print_Area" localSheetId="2">Only!$A$1:$O$26</definedName>
    <definedName name="_xlnm.Print_Area" localSheetId="1">PL!$A$1:$F$79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4" l="1"/>
  <c r="D44" i="4" s="1"/>
  <c r="D18" i="1"/>
  <c r="F71" i="4"/>
  <c r="F55" i="4"/>
  <c r="F23" i="4"/>
  <c r="F44" i="4" s="1"/>
  <c r="F71" i="2"/>
  <c r="F72" i="2" s="1"/>
  <c r="F60" i="2"/>
  <c r="F53" i="2"/>
  <c r="F61" i="2" s="1"/>
  <c r="F63" i="2" s="1"/>
  <c r="F32" i="2"/>
  <c r="F33" i="2" s="1"/>
  <c r="F21" i="2"/>
  <c r="F14" i="2"/>
  <c r="F48" i="4" l="1"/>
  <c r="F72" i="4" s="1"/>
  <c r="F75" i="4" s="1"/>
  <c r="F22" i="2"/>
  <c r="F24" i="2" s="1"/>
  <c r="F35" i="2" s="1"/>
  <c r="F74" i="2"/>
  <c r="M15" i="3" l="1"/>
  <c r="K15" i="3"/>
  <c r="I15" i="3"/>
  <c r="G15" i="3"/>
  <c r="E15" i="3"/>
  <c r="C15" i="3"/>
  <c r="O15" i="3" s="1"/>
  <c r="M22" i="3"/>
  <c r="K22" i="3"/>
  <c r="I22" i="3"/>
  <c r="G22" i="3"/>
  <c r="E22" i="3"/>
  <c r="E23" i="3" s="1"/>
  <c r="C23" i="3"/>
  <c r="C22" i="3"/>
  <c r="D71" i="2"/>
  <c r="D72" i="2" s="1"/>
  <c r="D60" i="2"/>
  <c r="D53" i="2"/>
  <c r="F52" i="1"/>
  <c r="F42" i="1"/>
  <c r="O18" i="3"/>
  <c r="F18" i="1"/>
  <c r="K16" i="3"/>
  <c r="F53" i="1" l="1"/>
  <c r="F54" i="1" s="1"/>
  <c r="D61" i="2"/>
  <c r="D63" i="2" s="1"/>
  <c r="D74" i="2" s="1"/>
  <c r="O21" i="3" l="1"/>
  <c r="G23" i="3" l="1"/>
  <c r="D21" i="2"/>
  <c r="G16" i="3" l="1"/>
  <c r="I16" i="3"/>
  <c r="I23" i="3" s="1"/>
  <c r="C16" i="3"/>
  <c r="M16" i="3"/>
  <c r="O14" i="3"/>
  <c r="O13" i="3"/>
  <c r="O12" i="3"/>
  <c r="O11" i="3" l="1"/>
  <c r="K23" i="3"/>
  <c r="E16" i="3"/>
  <c r="O16" i="3" l="1"/>
  <c r="D71" i="4" l="1"/>
  <c r="D55" i="4"/>
  <c r="D32" i="2" l="1"/>
  <c r="D33" i="2" s="1"/>
  <c r="K24" i="3" l="1"/>
  <c r="I24" i="3"/>
  <c r="E24" i="3"/>
  <c r="C24" i="3"/>
  <c r="O20" i="3"/>
  <c r="O19" i="3"/>
  <c r="D14" i="2"/>
  <c r="D22" i="2" s="1"/>
  <c r="D42" i="1"/>
  <c r="D52" i="1"/>
  <c r="M23" i="3" l="1"/>
  <c r="O22" i="3"/>
  <c r="D53" i="1"/>
  <c r="D54" i="1" s="1"/>
  <c r="D24" i="2" l="1"/>
  <c r="D35" i="2" s="1"/>
  <c r="O23" i="3"/>
  <c r="O24" i="3" s="1"/>
  <c r="D48" i="4" l="1"/>
  <c r="D72" i="4" s="1"/>
  <c r="D75" i="4" s="1"/>
  <c r="D76" i="4" s="1"/>
</calcChain>
</file>

<file path=xl/sharedStrings.xml><?xml version="1.0" encoding="utf-8"?>
<sst xmlns="http://schemas.openxmlformats.org/spreadsheetml/2006/main" count="240" uniqueCount="166">
  <si>
    <t>หมายเหตุ</t>
  </si>
  <si>
    <t>สินทรัพย์</t>
  </si>
  <si>
    <t>เงินสดและรายการเทียบเท่าเงินสด</t>
  </si>
  <si>
    <t>ลูกหนี้สำนักหักบัญชีและบริษัทหลักทรัพย์</t>
  </si>
  <si>
    <t>ลูกหนี้ธุรกิจหลักทรัพย์และสัญญาซื้อขายล่วงหน้า</t>
  </si>
  <si>
    <t>เงินลงทุน</t>
  </si>
  <si>
    <t>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</si>
  <si>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</si>
  <si>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</si>
  <si>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สินทรัพย์ภาษีเงินได้รอการตัดบัญชี</t>
  </si>
  <si>
    <t>สินทรัพย์อื่น</t>
  </si>
  <si>
    <t>รวมสินทรัพย์</t>
  </si>
  <si>
    <t>หนี้สินและส่วนของเจ้าของ</t>
  </si>
  <si>
    <t>หนี้สิน</t>
  </si>
  <si>
    <t>เงินกู้ยืมจากสถาบันการเงิน</t>
  </si>
  <si>
    <t>เจ้าหนี้สำนักหักบัญชีและบริษัทหลักทรัพย์</t>
  </si>
  <si>
    <t>เจ้าหนี้ธุรกิจหลักทรัพย์และสัญญาซื้อขายล่วงหน้า</t>
  </si>
  <si>
    <t>หนี้สินตราสารอนุพันธ์</t>
  </si>
  <si>
    <t>ภาษีเงินได้ค้างจ่าย</t>
  </si>
  <si>
    <t>ตราสารหนี้ที่ออกและเงินกู้ยืมอื่น</t>
  </si>
  <si>
    <t>ประมาณการหนี้สิน</t>
  </si>
  <si>
    <t>หนี้สินตามสัญญาเช่า</t>
  </si>
  <si>
    <t xml:space="preserve">หนี้สินอื่น </t>
  </si>
  <si>
    <t>รวมหนี้สิน</t>
  </si>
  <si>
    <t>ส่วนของเจ้าของ</t>
  </si>
  <si>
    <t>ทุนที่ออกและชำระแล้ว</t>
  </si>
  <si>
    <t xml:space="preserve">   หุ้นสามัญ</t>
  </si>
  <si>
    <t>กำไรสะสม</t>
  </si>
  <si>
    <t xml:space="preserve">   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</si>
  <si>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</si>
  <si>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</si>
  <si>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</si>
  <si>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</si>
  <si>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 xml:space="preserve">กำไรหรือขาดทุน: </t>
  </si>
  <si>
    <t>รายได้</t>
  </si>
  <si>
    <t>รายได้ค่านายหน้า</t>
  </si>
  <si>
    <t>รายได้ค่าธรรมเนียมและบริการ</t>
  </si>
  <si>
    <t>รายได้ดอกเบี้ย</t>
  </si>
  <si>
    <t>รายได้อื่น</t>
  </si>
  <si>
    <t>รวมรายได้</t>
  </si>
  <si>
    <t>ค่าใช้จ่าย</t>
  </si>
  <si>
    <t xml:space="preserve"> </t>
  </si>
  <si>
    <t>ค่าใช้จ่ายผลประโยชน์พนักงาน</t>
  </si>
  <si>
    <t>ค่าธรรมเนียมและบริการจ่าย</t>
  </si>
  <si>
    <t>ค่าใช้จ่ายดอกเบี้ย</t>
  </si>
  <si>
    <t>ค่าใช้จ่ายอื่น</t>
  </si>
  <si>
    <t>รวมค่าใช้จ่าย</t>
  </si>
  <si>
    <t>กำไรก่อนภาษีเงินได้</t>
  </si>
  <si>
    <t>ภาษีเงินได้</t>
  </si>
  <si>
    <t>กำไรขาดทุนเบ็ดเสร็จอื่น:</t>
  </si>
  <si>
    <t>รายการที่จะไม่ถูกจัดประเภทรายการใหม่เข้าไปไว้ในส่วนของกำไรขาดทุนในภายหลัง:</t>
  </si>
  <si>
    <t xml:space="preserve">      ผ่านกำไรขาดทุนเบ็ดเสร็จอื่น</t>
  </si>
  <si>
    <t xml:space="preserve">      ด้วยมูลค่ายุติธรรมผ่านกำไรขาดทุนเบ็ดเสร็จอื่น</t>
  </si>
  <si>
    <t>กำไรต่อหุ้น</t>
  </si>
  <si>
    <t>กำไรต่อหุ้นขั้นพื้นฐาน</t>
  </si>
  <si>
    <t>กำไรและผลตอบแทนจากเครื่องมือทางการเงิน</t>
  </si>
  <si>
    <t>งบกระแสเงินสด</t>
  </si>
  <si>
    <t>กระแสเงินสดจากกิจกรรมดำเนินงาน</t>
  </si>
  <si>
    <t>รายการปรับกระทบยอดกำไรก่อนภาษีเงินได้เป็นเงินสดรับ (จ่าย)</t>
  </si>
  <si>
    <t xml:space="preserve">   จากกิจกรรมดำเนินงาน</t>
  </si>
  <si>
    <t xml:space="preserve">      ค่าเสื่อมราคาและรายจ่ายตัดบัญชี</t>
  </si>
  <si>
    <t xml:space="preserve">      ค่าใช้จ่ายดอกเบี้ย</t>
  </si>
  <si>
    <t xml:space="preserve">      รายได้ดอกเบี้ย</t>
  </si>
  <si>
    <t xml:space="preserve">      ค่าใช้จ่ายพนักงานตัดจำหน่าย</t>
  </si>
  <si>
    <t xml:space="preserve">      สำรองผลประโยชน์ระยะยาวของพนักงาน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</si>
  <si>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</si>
  <si>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</si>
  <si>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ลูกหนี้สำนักหักบัญชีและบริษัทหลักทรัพย์</t>
  </si>
  <si>
    <t xml:space="preserve">   ลูกหนี้ธุรกิจหลักทรัพย์และสัญญาซื้อขายล่วงหน้า</t>
  </si>
  <si>
    <t xml:space="preserve">   เงินลงทุน</t>
  </si>
  <si>
    <t xml:space="preserve">   สินทรัพย์อื่น</t>
  </si>
  <si>
    <t>หนี้สินดำเนินงานเพิ่มขึ้น (ลดลง)</t>
  </si>
  <si>
    <t xml:space="preserve">   เจ้าหนี้สำนักหักบัญชีและบริษัทหลักทรัพย์</t>
  </si>
  <si>
    <t xml:space="preserve">   เจ้าหนี้ธุรกิจหลักทรัพย์และสัญญาซื้อขายล่วงหน้า</t>
  </si>
  <si>
    <t xml:space="preserve">   หนี้สินตราสารอนุพันธ์</t>
  </si>
  <si>
    <t xml:space="preserve">   ประมาณการหนี้สิน</t>
  </si>
  <si>
    <t xml:space="preserve">   หนี้สินอื่น</t>
  </si>
  <si>
    <t xml:space="preserve">   ดอกเบี้ยจ่าย</t>
  </si>
  <si>
    <t xml:space="preserve">   ดอกเบี้ยรับ</t>
  </si>
  <si>
    <t xml:space="preserve">   ภาษีเงินได้จ่ายออก</t>
  </si>
  <si>
    <t>งบกระแสเงินสด (ต่อ)</t>
  </si>
  <si>
    <t>กระแสเงินสดจากกิจกรรมลงทุน</t>
  </si>
  <si>
    <t>เงินสดรับ (จ่าย) จากกิจกรรมลงทุน</t>
  </si>
  <si>
    <t xml:space="preserve">   เงินสดจ่ายซื้ออุปกรณ์</t>
  </si>
  <si>
    <t xml:space="preserve">   เงินสดรับจากการขายอุปกรณ์</t>
  </si>
  <si>
    <t xml:space="preserve">   เงินสดจ่ายซื้อสินทรัพย์ไม่มีตัวตน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</si>
  <si>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</si>
  <si>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</si>
  <si>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 (จ่าย) จากกิจกรรมจัดหาเงิน</t>
  </si>
  <si>
    <t xml:space="preserve">   เงินสดรับจากตราสารหนี้ที่ออกและเงินกู้ยืมอื่น</t>
  </si>
  <si>
    <t xml:space="preserve">   เงินสดจ่ายชำระคืนตราสารหนี้ที่ออกและเงินกู้ยืมอื่น</t>
  </si>
  <si>
    <t xml:space="preserve">   เงินสดจ่ายชำระหนี้สินตามสัญญาเช่า</t>
  </si>
  <si>
    <t xml:space="preserve">   เงินปันผลจ่าย</t>
  </si>
  <si>
    <t>กำไรขาดทุนเบ็ดเสร็จอื่น</t>
  </si>
  <si>
    <t>ส่วนเกิน</t>
  </si>
  <si>
    <t>ทุนที่ออก</t>
  </si>
  <si>
    <t xml:space="preserve">และชำระแล้ว </t>
  </si>
  <si>
    <t>หุ้นทุนซื้อคืน</t>
  </si>
  <si>
    <t>สำรองตามกฎหมาย</t>
  </si>
  <si>
    <t>ยังไม่ได้จัดสรร</t>
  </si>
  <si>
    <t>รวม</t>
  </si>
  <si>
    <t>กำไรเบ็ดเสร็จรวม</t>
  </si>
  <si>
    <t>หมายเหตุประกอบงบการเงินเป็นส่วนหนึ่งของงบการเงินนี้</t>
  </si>
  <si>
    <t>(หน่วย: บาท)</t>
  </si>
  <si>
    <t xml:space="preserve">   กำไรจากเงินลงทุนในตราสารทุนที่กำหนดให้วัดมูลค่าด้วยมูลค่ายุติธรรม</t>
  </si>
  <si>
    <t xml:space="preserve">   ภาษีเงินได้เกี่ยวกับกำไรจากเงินลงทุนในตราสารทุนที่กำหนดให้วัดมูลค่า</t>
  </si>
  <si>
    <t>กำไรจากการดำเนินงานก่อนการเปลี่ยนแปลงในสินทรัพย์</t>
  </si>
  <si>
    <t>กำไรจากเงินลงทุน</t>
  </si>
  <si>
    <t>กรรมการ</t>
  </si>
  <si>
    <t>ส่วนเกินมูลค่าหุ้น</t>
  </si>
  <si>
    <t xml:space="preserve">บริษัทหลักทรัพย์ เมย์แบงก์ (ประเทศไทย) จำกัด (มหาชน) </t>
  </si>
  <si>
    <t>มูลค่าหุ้น</t>
  </si>
  <si>
    <t>ในตราสารทุนที่กำหนดให้</t>
  </si>
  <si>
    <t>ผ่านกำไรขาดทุนเบ็ดเสร็จอื่น</t>
  </si>
  <si>
    <t>วัดมูลค่าด้วยมูลค่ายุติธรรม</t>
  </si>
  <si>
    <t>เงินสดและรายการเทียบเท่าเงินสดเพิ่มขึ้น (ลดลง) สุทธิ</t>
  </si>
  <si>
    <t>เงินให้กู้ยืมแก่พนักงาน</t>
  </si>
  <si>
    <t xml:space="preserve">   เงินให้กู้ยืมแก่พนักงาน</t>
  </si>
  <si>
    <t xml:space="preserve">   เงินสดรับจากเงินกู้ยืมจากสถาบันการเงิน</t>
  </si>
  <si>
    <t xml:space="preserve">   เงินสดจ่ายชำระคืนเงินกู้ยืมจากสถาบันการเงิน</t>
  </si>
  <si>
    <t xml:space="preserve">   จัดสรรแล้ว - สำรองตามกฎหมาย</t>
  </si>
  <si>
    <t>จัดสรรแล้ว -</t>
  </si>
  <si>
    <t>เงินปันผลจ่าย (หมายเหตุ 28)</t>
  </si>
  <si>
    <t xml:space="preserve">      ขาดทุนที่ยังไม่เกิดขึ้นจริงจากอัตราแลกเปลี่ยนเงินตราต่างประเทศ</t>
  </si>
  <si>
    <t xml:space="preserve">   มูลค่ายุติธรรมผ่านกำไรหรือขาดทุน</t>
  </si>
  <si>
    <t>หนี้สินทางการเงินที่กำหนดให้วัดมูลค่าด้วย</t>
  </si>
  <si>
    <t xml:space="preserve">   หนี้สินทางการเงินที่กำหนดให้วัดมูลค่าด้วยมูลค่ายุติธรรมผ่านกำไรหรือขาดทุน</t>
  </si>
  <si>
    <t>กำไรขาดทุนเบ็ดเสร็จอื่นสำหรับงวด</t>
  </si>
  <si>
    <t>กำไรขาดทุนเบ็ดเสร็จรวมสำหรับงวด</t>
  </si>
  <si>
    <t>กำไรสำหรับงวด</t>
  </si>
  <si>
    <t>กำไรหรือขาดทุน:</t>
  </si>
  <si>
    <t xml:space="preserve">โอนกลับผลขาดทุนด้านเครดิตที่คาดว่าจะเกิดขึ้น </t>
  </si>
  <si>
    <t>รายการที่จะไม่ถูกจัดประเภทรายการใหม่เข้าไปไว้ในส่วนของกำไรขาดทุน</t>
  </si>
  <si>
    <t xml:space="preserve">   ในภายหลัง - สุทธิภาษีเงินได้</t>
  </si>
  <si>
    <t>ยอดคงเหลือ ณ วันที่ 1 มกราคม 2566</t>
  </si>
  <si>
    <t>ยอดคงเหลือ ณ วันที่ 30 มิถุนายน 2566</t>
  </si>
  <si>
    <t>เงินสดและรายการเทียบเท่าเงินสดต้นงวด</t>
  </si>
  <si>
    <t>เงินสดและรายการเทียบเท่าเงินสดปลายงวด (หมายเหตุ 6)</t>
  </si>
  <si>
    <t>โอนกลับผลขาดทุนด้านเครดิตที่คาดว่าจะเกิดขึ้น</t>
  </si>
  <si>
    <t xml:space="preserve">      โอนกลับผลขาดทุนด้านเครดิตที่คาดว่าจะเกิดขึ้น</t>
  </si>
  <si>
    <t xml:space="preserve">      กำไรจากการจำหน่ายและตัดจำหน่ายอุปกรณ์</t>
  </si>
  <si>
    <t>เงินสดรับจากการดำเนินงาน</t>
  </si>
  <si>
    <t>เงินสดสุทธิได้มาจากกิจกรรมดำเนินงาน</t>
  </si>
  <si>
    <t>เงินสดสุทธิใช้ไปในกิจกรรมจัดหาเงิน</t>
  </si>
  <si>
    <t>(ยังไม่ได้ตรวจสอบ แต่สอบทานแล้ว)</t>
  </si>
  <si>
    <t>รายการที่จะไม่ถูกจัดประเทภรายการใหม่เข้าไปไว้ในส่วนของกำไรขาดทุนในภายหลัง</t>
  </si>
  <si>
    <t xml:space="preserve">   - สุทธิจากภาษีเงินได้</t>
  </si>
  <si>
    <t xml:space="preserve">   เงินสดรับจากการขายสินทรัพย์สิทธิการใช้</t>
  </si>
  <si>
    <t>ส่วนเกินทุนหุ้นทุนซื้อคืน</t>
  </si>
  <si>
    <t>ส่วนเกินทุน</t>
  </si>
  <si>
    <t>ณ วันที่ 30 มิถุนายน 2567</t>
  </si>
  <si>
    <t xml:space="preserve"> 30 มิถุนายน 2567</t>
  </si>
  <si>
    <t xml:space="preserve"> 31 ธันวาคม 2566</t>
  </si>
  <si>
    <t>ยอดคงเหลือ ณ วันที่ 1 มกราคม 2567</t>
  </si>
  <si>
    <t>ยอดคงเหลือ ณ วันที่ 30 มิถุนายน 2567</t>
  </si>
  <si>
    <t>สำหรับงวดสามเดือนสิ้นสุดวันที่ 30 มิถุนายน 2567</t>
  </si>
  <si>
    <t>สำหรับงวดหกเดือนสิ้นสุดวันที่ 30 มิถุนายน 2567</t>
  </si>
  <si>
    <t>งบฐานะการเงิน</t>
  </si>
  <si>
    <t>งบฐานะการเงิน (ต่อ)</t>
  </si>
  <si>
    <t xml:space="preserve">งบการเปลี่ยนแปลงส่วนของเจ้าของ </t>
  </si>
  <si>
    <t>สินทรัพย์ตราสารอนุพันธ์</t>
  </si>
  <si>
    <t xml:space="preserve">      หนี้สูญ</t>
  </si>
  <si>
    <t xml:space="preserve">      (กำไร) ขาดทุนที่ยังไม่เกิดขึ้นจริงจากการเปลี่ยนแปลงมูลค่ายุติธรรมในเงินลงทุน</t>
  </si>
  <si>
    <t xml:space="preserve">      (กำไร) ขาดทุนจากการเปลี่ยนแปลงสัญญาเช่า</t>
  </si>
  <si>
    <t>ค่าเผื่อผลขาดทุนที่คาดว่าจะเกิดขึ้นเพิ่มขึ้น - เงินฝากธนาคาร</t>
  </si>
  <si>
    <t xml:space="preserve">      กำไรที่ยังไม่เกิดขึ้นจริงจากการตีราคาสินทรัพย์และหนี้สินตราสารอนุพันธ์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</si>
</sst>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0.0"/>
    <numFmt numFmtId="190" formatCode="#,##0.0_);[Red]\(#,##0.0\)"/>
  </numFmts>
  <fonts count="11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6"/>
      <color indexed="8"/>
      <name val="Angsana New"/>
      <family val="1"/>
    </font>
    <font>
      <sz val="16"/>
      <color indexed="8"/>
      <name val="Angsana New"/>
      <family val="1"/>
    </font>
    <font>
      <sz val="16"/>
      <name val="Angsana New"/>
      <family val="1"/>
    </font>
    <font>
      <u/>
      <sz val="16"/>
      <color indexed="8"/>
      <name val="Angsana New"/>
      <family val="1"/>
    </font>
    <font>
      <sz val="16"/>
      <color theme="1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i/>
      <sz val="16"/>
      <color theme="1"/>
      <name val="Angsana New"/>
      <family val="1"/>
    </font>
    <font>
      <i/>
      <sz val="16"/>
      <color indexed="8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3">
    <xf numFmtId="0" fontId="0" fillId="0" borderId="0"/>
    <xf numFmtId="188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70">
    <xf numFmtId="0" fontId="0" fillId="0" borderId="0" xfId="0"/>
    <xf numFmtId="1" fontId="2" fillId="0" borderId="0" xfId="0" applyNumberFormat="1" applyFont="1" applyAlignment="1">
      <alignment vertical="center"/>
    </xf>
    <xf numFmtId="187" fontId="3" fillId="0" borderId="0" xfId="0" applyNumberFormat="1" applyFont="1" applyAlignment="1">
      <alignment horizontal="center" vertical="center"/>
    </xf>
    <xf numFmtId="38" fontId="3" fillId="0" borderId="0" xfId="0" applyNumberFormat="1" applyFont="1" applyAlignment="1">
      <alignment vertical="center"/>
    </xf>
    <xf numFmtId="187" fontId="4" fillId="0" borderId="0" xfId="0" applyNumberFormat="1" applyFont="1" applyAlignment="1">
      <alignment vertical="center"/>
    </xf>
    <xf numFmtId="38" fontId="4" fillId="0" borderId="0" xfId="0" applyNumberFormat="1" applyFont="1" applyAlignment="1">
      <alignment vertical="center"/>
    </xf>
    <xf numFmtId="187" fontId="4" fillId="0" borderId="1" xfId="0" applyNumberFormat="1" applyFont="1" applyBorder="1" applyAlignment="1">
      <alignment vertical="center"/>
    </xf>
    <xf numFmtId="38" fontId="2" fillId="0" borderId="0" xfId="0" applyNumberFormat="1" applyFont="1" applyAlignment="1">
      <alignment vertical="center"/>
    </xf>
    <xf numFmtId="187" fontId="3" fillId="0" borderId="2" xfId="0" applyNumberFormat="1" applyFont="1" applyBorder="1" applyAlignment="1">
      <alignment vertical="center"/>
    </xf>
    <xf numFmtId="187" fontId="3" fillId="0" borderId="0" xfId="0" applyNumberFormat="1" applyFont="1" applyAlignment="1">
      <alignment vertical="center"/>
    </xf>
    <xf numFmtId="187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1" xfId="0" applyNumberFormat="1" applyFont="1" applyBorder="1" applyAlignment="1">
      <alignment horizontal="right" vertical="center"/>
    </xf>
    <xf numFmtId="187" fontId="3" fillId="0" borderId="1" xfId="0" applyNumberFormat="1" applyFont="1" applyBorder="1" applyAlignment="1">
      <alignment vertical="center"/>
    </xf>
    <xf numFmtId="187" fontId="3" fillId="0" borderId="3" xfId="0" applyNumberFormat="1" applyFont="1" applyBorder="1" applyAlignment="1">
      <alignment vertical="center"/>
    </xf>
    <xf numFmtId="187" fontId="3" fillId="0" borderId="0" xfId="0" applyNumberFormat="1" applyFont="1" applyAlignment="1">
      <alignment horizontal="right" vertical="center"/>
    </xf>
    <xf numFmtId="187" fontId="6" fillId="0" borderId="0" xfId="0" applyNumberFormat="1" applyFont="1" applyAlignment="1">
      <alignment vertical="center"/>
    </xf>
    <xf numFmtId="187" fontId="6" fillId="0" borderId="0" xfId="0" applyNumberFormat="1" applyFont="1" applyAlignment="1">
      <alignment horizontal="right" vertical="center"/>
    </xf>
    <xf numFmtId="37" fontId="3" fillId="0" borderId="0" xfId="0" applyNumberFormat="1" applyFont="1" applyAlignment="1">
      <alignment vertical="center"/>
    </xf>
    <xf numFmtId="187" fontId="6" fillId="0" borderId="1" xfId="0" applyNumberFormat="1" applyFont="1" applyBorder="1" applyAlignment="1">
      <alignment vertical="center"/>
    </xf>
    <xf numFmtId="38" fontId="8" fillId="0" borderId="0" xfId="0" applyNumberFormat="1" applyFont="1" applyAlignment="1">
      <alignment horizontal="left" vertical="center"/>
    </xf>
    <xf numFmtId="187" fontId="3" fillId="0" borderId="0" xfId="0" applyNumberFormat="1" applyFont="1" applyAlignment="1">
      <alignment horizontal="left" vertical="center"/>
    </xf>
    <xf numFmtId="38" fontId="3" fillId="0" borderId="0" xfId="0" applyNumberFormat="1" applyFont="1" applyAlignment="1">
      <alignment horizontal="left" vertical="center"/>
    </xf>
    <xf numFmtId="188" fontId="3" fillId="0" borderId="2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88" fontId="3" fillId="0" borderId="0" xfId="0" applyNumberFormat="1" applyFont="1" applyAlignment="1">
      <alignment vertical="center"/>
    </xf>
    <xf numFmtId="187" fontId="4" fillId="0" borderId="1" xfId="2" applyNumberFormat="1" applyFont="1" applyFill="1" applyBorder="1" applyAlignment="1">
      <alignment vertical="center"/>
    </xf>
    <xf numFmtId="187" fontId="4" fillId="0" borderId="0" xfId="2" applyNumberFormat="1" applyFont="1" applyFill="1" applyBorder="1" applyAlignment="1">
      <alignment vertical="center"/>
    </xf>
    <xf numFmtId="187" fontId="3" fillId="0" borderId="5" xfId="0" applyNumberFormat="1" applyFont="1" applyBorder="1" applyAlignment="1">
      <alignment horizontal="center" vertical="center"/>
    </xf>
    <xf numFmtId="187" fontId="3" fillId="0" borderId="6" xfId="0" applyNumberFormat="1" applyFont="1" applyBorder="1" applyAlignment="1">
      <alignment horizontal="center" vertical="center"/>
    </xf>
    <xf numFmtId="187" fontId="3" fillId="0" borderId="7" xfId="0" applyNumberFormat="1" applyFont="1" applyBorder="1" applyAlignment="1">
      <alignment vertical="center"/>
    </xf>
    <xf numFmtId="38" fontId="3" fillId="0" borderId="1" xfId="0" applyNumberFormat="1" applyFont="1" applyBorder="1" applyAlignment="1">
      <alignment horizontal="center" vertical="center"/>
    </xf>
    <xf numFmtId="187" fontId="3" fillId="0" borderId="1" xfId="0" applyNumberFormat="1" applyFont="1" applyBorder="1" applyAlignment="1">
      <alignment horizontal="center" vertical="center"/>
    </xf>
    <xf numFmtId="38" fontId="3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87" fontId="3" fillId="0" borderId="4" xfId="0" applyNumberFormat="1" applyFont="1" applyBorder="1" applyAlignment="1">
      <alignment vertical="center"/>
    </xf>
    <xf numFmtId="187" fontId="3" fillId="0" borderId="1" xfId="0" applyNumberFormat="1" applyFont="1" applyBorder="1" applyAlignment="1">
      <alignment horizontal="center" vertical="center" wrapText="1"/>
    </xf>
    <xf numFmtId="187" fontId="3" fillId="0" borderId="0" xfId="0" applyNumberFormat="1" applyFont="1" applyAlignment="1">
      <alignment horizontal="center" vertical="center" wrapText="1"/>
    </xf>
    <xf numFmtId="38" fontId="2" fillId="0" borderId="0" xfId="0" applyNumberFormat="1" applyFont="1" applyAlignment="1">
      <alignment horizontal="left" vertical="center"/>
    </xf>
    <xf numFmtId="1" fontId="6" fillId="0" borderId="0" xfId="0" applyNumberFormat="1" applyFont="1"/>
    <xf numFmtId="0" fontId="6" fillId="0" borderId="0" xfId="0" applyFont="1"/>
    <xf numFmtId="1" fontId="6" fillId="0" borderId="0" xfId="0" applyNumberFormat="1" applyFont="1" applyAlignment="1">
      <alignment horizontal="center"/>
    </xf>
    <xf numFmtId="189" fontId="9" fillId="0" borderId="0" xfId="0" applyNumberFormat="1" applyFont="1" applyAlignment="1">
      <alignment horizontal="center" vertical="center"/>
    </xf>
    <xf numFmtId="187" fontId="6" fillId="0" borderId="0" xfId="0" applyNumberFormat="1" applyFont="1"/>
    <xf numFmtId="38" fontId="3" fillId="0" borderId="8" xfId="0" applyNumberFormat="1" applyFont="1" applyBorder="1" applyAlignment="1">
      <alignment vertical="center"/>
    </xf>
    <xf numFmtId="188" fontId="6" fillId="0" borderId="0" xfId="1" applyFont="1" applyFill="1"/>
    <xf numFmtId="43" fontId="6" fillId="0" borderId="0" xfId="0" applyNumberFormat="1" applyFont="1"/>
    <xf numFmtId="187" fontId="3" fillId="0" borderId="3" xfId="0" applyNumberFormat="1" applyFont="1" applyBorder="1" applyAlignment="1">
      <alignment horizontal="center" vertical="center"/>
    </xf>
    <xf numFmtId="187" fontId="3" fillId="0" borderId="0" xfId="0" applyNumberFormat="1" applyFont="1" applyAlignment="1">
      <alignment horizontal="center" wrapText="1"/>
    </xf>
    <xf numFmtId="1" fontId="4" fillId="0" borderId="0" xfId="0" applyNumberFormat="1" applyFont="1" applyAlignment="1">
      <alignment vertical="center"/>
    </xf>
    <xf numFmtId="38" fontId="10" fillId="0" borderId="0" xfId="0" applyNumberFormat="1" applyFont="1" applyAlignment="1">
      <alignment horizontal="center" vertical="center"/>
    </xf>
    <xf numFmtId="38" fontId="6" fillId="0" borderId="0" xfId="0" applyNumberFormat="1" applyFont="1" applyAlignment="1">
      <alignment vertical="center"/>
    </xf>
    <xf numFmtId="3" fontId="4" fillId="0" borderId="0" xfId="1" applyNumberFormat="1" applyFont="1" applyFill="1" applyAlignment="1">
      <alignment vertical="center"/>
    </xf>
    <xf numFmtId="37" fontId="6" fillId="0" borderId="0" xfId="0" applyNumberFormat="1" applyFont="1" applyAlignment="1">
      <alignment vertical="center"/>
    </xf>
    <xf numFmtId="190" fontId="10" fillId="0" borderId="0" xfId="0" applyNumberFormat="1" applyFont="1" applyAlignment="1">
      <alignment horizontal="center" vertical="center"/>
    </xf>
    <xf numFmtId="38" fontId="3" fillId="0" borderId="0" xfId="0" applyNumberFormat="1" applyFont="1" applyAlignment="1">
      <alignment horizontal="centerContinuous" vertical="center"/>
    </xf>
    <xf numFmtId="188" fontId="4" fillId="0" borderId="0" xfId="1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2" borderId="0" xfId="0" applyFont="1" applyFill="1"/>
    <xf numFmtId="188" fontId="6" fillId="0" borderId="0" xfId="1" applyFont="1"/>
    <xf numFmtId="38" fontId="2" fillId="0" borderId="0" xfId="0" quotePrefix="1" applyNumberFormat="1" applyFont="1" applyAlignment="1">
      <alignment horizontal="left" vertical="center"/>
    </xf>
    <xf numFmtId="38" fontId="3" fillId="2" borderId="0" xfId="0" applyNumberFormat="1" applyFont="1" applyFill="1" applyAlignment="1">
      <alignment vertical="center"/>
    </xf>
    <xf numFmtId="187" fontId="3" fillId="0" borderId="1" xfId="0" applyNumberFormat="1" applyFont="1" applyBorder="1" applyAlignment="1">
      <alignment horizontal="right" vertical="center"/>
    </xf>
    <xf numFmtId="187" fontId="2" fillId="0" borderId="0" xfId="0" applyNumberFormat="1" applyFont="1" applyAlignment="1">
      <alignment horizontal="left" vertical="center"/>
    </xf>
    <xf numFmtId="38" fontId="3" fillId="0" borderId="0" xfId="0" quotePrefix="1" applyNumberFormat="1" applyFont="1" applyAlignment="1">
      <alignment horizontal="left" vertical="center"/>
    </xf>
    <xf numFmtId="38" fontId="2" fillId="0" borderId="0" xfId="0" applyNumberFormat="1" applyFont="1" applyAlignment="1">
      <alignment horizontal="left" vertical="center"/>
    </xf>
    <xf numFmtId="38" fontId="3" fillId="0" borderId="1" xfId="0" applyNumberFormat="1" applyFont="1" applyBorder="1" applyAlignment="1">
      <alignment horizontal="center" vertical="center"/>
    </xf>
  </cellXfs>
  <cellStyles count="3">
    <cellStyle name="Comma" xfId="1" builtinId="3"/>
    <cellStyle name="Comma 2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0"/>
  <sheetViews>
    <sheetView showGridLines="0" tabSelected="1" zoomScaleNormal="100" zoomScaleSheetLayoutView="100" workbookViewId="0">
      <selection activeCell="B5" sqref="B5"/>
    </sheetView>
  </sheetViews>
  <sheetFormatPr defaultColWidth="9.125" defaultRowHeight="23.25" x14ac:dyDescent="0.5"/>
  <cols>
    <col min="1" max="1" width="59.125" style="42" customWidth="1"/>
    <col min="2" max="2" width="9.5" style="42" customWidth="1"/>
    <col min="3" max="3" width="1.375" style="42" customWidth="1"/>
    <col min="4" max="4" width="15.375" style="42" customWidth="1"/>
    <col min="5" max="5" width="1.375" style="42" customWidth="1"/>
    <col min="6" max="6" width="15.375" style="42" customWidth="1"/>
    <col min="7" max="7" width="8.5" style="42"/>
    <col min="8" max="8" width="11" style="42" bestFit="1" customWidth="1"/>
    <col min="9" max="18" width="8.5" style="42"/>
    <col min="19" max="16384" width="9.125" style="42"/>
  </cols>
  <sheetData>
    <row r="1" spans="1:6" x14ac:dyDescent="0.5">
      <c r="A1" s="1" t="s">
        <v>110</v>
      </c>
      <c r="B1" s="41"/>
      <c r="C1" s="41"/>
      <c r="D1" s="41"/>
      <c r="E1" s="41"/>
      <c r="F1" s="41"/>
    </row>
    <row r="2" spans="1:6" x14ac:dyDescent="0.5">
      <c r="A2" s="40" t="s">
        <v>157</v>
      </c>
      <c r="B2" s="41"/>
      <c r="C2" s="41"/>
      <c r="D2" s="41"/>
      <c r="E2" s="41"/>
      <c r="F2" s="41"/>
    </row>
    <row r="3" spans="1:6" x14ac:dyDescent="0.5">
      <c r="A3" s="40" t="s">
        <v>150</v>
      </c>
      <c r="B3" s="41"/>
      <c r="C3" s="41"/>
      <c r="D3" s="41"/>
      <c r="E3" s="41"/>
      <c r="F3" s="41"/>
    </row>
    <row r="4" spans="1:6" x14ac:dyDescent="0.5">
      <c r="A4" s="41"/>
      <c r="B4" s="41"/>
      <c r="C4" s="41"/>
      <c r="D4" s="2"/>
      <c r="E4" s="43"/>
      <c r="F4" s="15" t="s">
        <v>103</v>
      </c>
    </row>
    <row r="5" spans="1:6" x14ac:dyDescent="0.5">
      <c r="A5" s="41"/>
      <c r="B5" s="33" t="s">
        <v>0</v>
      </c>
      <c r="C5" s="41"/>
      <c r="D5" s="33" t="s">
        <v>151</v>
      </c>
      <c r="E5" s="43"/>
      <c r="F5" s="33" t="s">
        <v>152</v>
      </c>
    </row>
    <row r="6" spans="1:6" x14ac:dyDescent="0.5">
      <c r="A6" s="40" t="s">
        <v>1</v>
      </c>
      <c r="B6" s="36"/>
      <c r="C6" s="41"/>
      <c r="D6" s="41"/>
      <c r="E6" s="41"/>
      <c r="F6" s="41"/>
    </row>
    <row r="7" spans="1:6" x14ac:dyDescent="0.5">
      <c r="A7" s="3" t="s">
        <v>2</v>
      </c>
      <c r="B7" s="36">
        <v>6</v>
      </c>
      <c r="C7" s="41"/>
      <c r="D7" s="4">
        <v>131448918</v>
      </c>
      <c r="E7" s="41"/>
      <c r="F7" s="4">
        <v>269359751</v>
      </c>
    </row>
    <row r="8" spans="1:6" x14ac:dyDescent="0.5">
      <c r="A8" s="3" t="s">
        <v>3</v>
      </c>
      <c r="B8" s="36">
        <v>7</v>
      </c>
      <c r="C8" s="41"/>
      <c r="D8" s="4">
        <v>1322338090</v>
      </c>
      <c r="E8" s="41"/>
      <c r="F8" s="4">
        <v>901728190</v>
      </c>
    </row>
    <row r="9" spans="1:6" x14ac:dyDescent="0.5">
      <c r="A9" s="3" t="s">
        <v>4</v>
      </c>
      <c r="B9" s="36">
        <v>8</v>
      </c>
      <c r="C9" s="41"/>
      <c r="D9" s="4">
        <v>15027535840</v>
      </c>
      <c r="E9" s="41"/>
      <c r="F9" s="4">
        <v>16141623811</v>
      </c>
    </row>
    <row r="10" spans="1:6" x14ac:dyDescent="0.5">
      <c r="A10" s="3" t="s">
        <v>160</v>
      </c>
      <c r="B10" s="36">
        <v>9</v>
      </c>
      <c r="C10" s="41"/>
      <c r="D10" s="4">
        <v>16798973</v>
      </c>
      <c r="E10" s="41"/>
      <c r="F10" s="10">
        <v>0</v>
      </c>
    </row>
    <row r="11" spans="1:6" x14ac:dyDescent="0.5">
      <c r="A11" s="3" t="s">
        <v>5</v>
      </c>
      <c r="B11" s="36">
        <v>10</v>
      </c>
      <c r="C11" s="41"/>
      <c r="D11" s="4">
        <v>1652447669</v>
      </c>
      <c r="E11" s="41"/>
      <c r="F11" s="4">
        <v>1749852742</v>
      </c>
    </row>
    <row r="12" spans="1:6" x14ac:dyDescent="0.5">
      <c r="A12" s="3" t="s">
        <v>116</v>
      </c>
      <c r="B12" s="36">
        <v>11</v>
      </c>
      <c r="C12" s="41"/>
      <c r="D12" s="4">
        <v>122034022</v>
      </c>
      <c r="E12" s="41"/>
      <c r="F12" s="4">
        <v>141894928</v>
      </c>
    </row>
    <row r="13" spans="1:6" x14ac:dyDescent="0.5">
      <c r="A13" s="3" t="s">
        <v>6</v>
      </c>
      <c r="B13" s="36">
        <v>13</v>
      </c>
      <c r="C13" s="41"/>
      <c r="D13" s="4">
        <v>99124557</v>
      </c>
      <c r="E13" s="41"/>
      <c r="F13" s="4">
        <v>113523322</v>
      </c>
    </row>
    <row r="14" spans="1:6" x14ac:dyDescent="0.5">
      <c r="A14" s="5" t="s">
        <v>7</v>
      </c>
      <c r="B14" s="44">
        <v>14.1</v>
      </c>
      <c r="C14" s="41"/>
      <c r="D14" s="4">
        <v>106700764</v>
      </c>
      <c r="E14" s="41"/>
      <c r="F14" s="4">
        <v>121175901</v>
      </c>
    </row>
    <row r="15" spans="1:6" x14ac:dyDescent="0.5">
      <c r="A15" s="3" t="s">
        <v>8</v>
      </c>
      <c r="B15" s="36">
        <v>15</v>
      </c>
      <c r="C15" s="41"/>
      <c r="D15" s="4">
        <v>46862718</v>
      </c>
      <c r="E15" s="41"/>
      <c r="F15" s="4">
        <v>53701538</v>
      </c>
    </row>
    <row r="16" spans="1:6" x14ac:dyDescent="0.5">
      <c r="A16" s="3" t="s">
        <v>9</v>
      </c>
      <c r="B16" s="44">
        <v>16.100000000000001</v>
      </c>
      <c r="C16" s="41"/>
      <c r="D16" s="4">
        <v>80679271</v>
      </c>
      <c r="E16" s="41"/>
      <c r="F16" s="4">
        <v>97253634</v>
      </c>
    </row>
    <row r="17" spans="1:6" x14ac:dyDescent="0.5">
      <c r="A17" s="3" t="s">
        <v>10</v>
      </c>
      <c r="B17" s="36">
        <v>17</v>
      </c>
      <c r="C17" s="41"/>
      <c r="D17" s="6">
        <v>448677274</v>
      </c>
      <c r="E17" s="41"/>
      <c r="F17" s="6">
        <v>408387040</v>
      </c>
    </row>
    <row r="18" spans="1:6" ht="24" thickBot="1" x14ac:dyDescent="0.55000000000000004">
      <c r="A18" s="7" t="s">
        <v>11</v>
      </c>
      <c r="B18" s="36"/>
      <c r="C18" s="41"/>
      <c r="D18" s="8">
        <f>SUM(D7:D17)</f>
        <v>19054648096</v>
      </c>
      <c r="E18" s="9"/>
      <c r="F18" s="8">
        <f>SUM(F7:F17)</f>
        <v>19998500857</v>
      </c>
    </row>
    <row r="19" spans="1:6" ht="24" thickTop="1" x14ac:dyDescent="0.5">
      <c r="A19" s="41"/>
      <c r="B19" s="36"/>
      <c r="C19" s="41"/>
      <c r="D19" s="41"/>
      <c r="E19" s="41"/>
      <c r="F19" s="41"/>
    </row>
    <row r="20" spans="1:6" x14ac:dyDescent="0.5">
      <c r="A20" s="3" t="s">
        <v>102</v>
      </c>
      <c r="B20" s="36"/>
      <c r="C20" s="41"/>
      <c r="D20" s="41"/>
      <c r="E20" s="41"/>
      <c r="F20" s="41"/>
    </row>
    <row r="21" spans="1:6" x14ac:dyDescent="0.5">
      <c r="A21" s="3"/>
      <c r="B21" s="36"/>
      <c r="C21" s="41"/>
      <c r="D21" s="41"/>
      <c r="E21" s="41"/>
      <c r="F21" s="41"/>
    </row>
    <row r="22" spans="1:6" x14ac:dyDescent="0.5">
      <c r="A22" s="3"/>
      <c r="B22" s="36"/>
      <c r="C22" s="41"/>
      <c r="D22" s="41"/>
      <c r="E22" s="41"/>
      <c r="F22" s="41"/>
    </row>
    <row r="23" spans="1:6" x14ac:dyDescent="0.5">
      <c r="A23" s="3"/>
      <c r="B23" s="36"/>
      <c r="C23" s="41"/>
      <c r="D23" s="41"/>
      <c r="E23" s="41"/>
      <c r="F23" s="41"/>
    </row>
    <row r="24" spans="1:6" x14ac:dyDescent="0.5">
      <c r="A24" s="1" t="s">
        <v>110</v>
      </c>
      <c r="B24" s="41"/>
      <c r="C24" s="41"/>
      <c r="D24" s="41"/>
      <c r="E24" s="41"/>
      <c r="F24" s="41"/>
    </row>
    <row r="25" spans="1:6" x14ac:dyDescent="0.5">
      <c r="A25" s="40" t="s">
        <v>158</v>
      </c>
      <c r="B25" s="41"/>
      <c r="C25" s="41"/>
      <c r="D25" s="41"/>
      <c r="E25" s="41"/>
      <c r="F25" s="41"/>
    </row>
    <row r="26" spans="1:6" x14ac:dyDescent="0.5">
      <c r="A26" s="40" t="s">
        <v>150</v>
      </c>
      <c r="B26" s="41"/>
      <c r="C26" s="41"/>
      <c r="D26" s="41"/>
      <c r="E26" s="41"/>
      <c r="F26" s="41"/>
    </row>
    <row r="27" spans="1:6" x14ac:dyDescent="0.5">
      <c r="A27" s="41"/>
      <c r="B27" s="41"/>
      <c r="C27" s="41"/>
      <c r="D27" s="2"/>
      <c r="E27" s="43"/>
      <c r="F27" s="15" t="s">
        <v>103</v>
      </c>
    </row>
    <row r="28" spans="1:6" x14ac:dyDescent="0.5">
      <c r="A28" s="41"/>
      <c r="B28" s="33" t="s">
        <v>0</v>
      </c>
      <c r="C28" s="41"/>
      <c r="D28" s="33" t="s">
        <v>151</v>
      </c>
      <c r="E28" s="43"/>
      <c r="F28" s="33" t="s">
        <v>152</v>
      </c>
    </row>
    <row r="29" spans="1:6" x14ac:dyDescent="0.5">
      <c r="A29" s="7" t="s">
        <v>12</v>
      </c>
      <c r="B29" s="36"/>
      <c r="C29" s="41"/>
      <c r="D29" s="41"/>
      <c r="E29" s="41"/>
      <c r="F29" s="41"/>
    </row>
    <row r="30" spans="1:6" x14ac:dyDescent="0.5">
      <c r="A30" s="40" t="s">
        <v>13</v>
      </c>
      <c r="B30" s="36"/>
      <c r="C30" s="41"/>
      <c r="D30" s="41"/>
      <c r="E30" s="41"/>
      <c r="F30" s="41"/>
    </row>
    <row r="31" spans="1:6" x14ac:dyDescent="0.5">
      <c r="A31" s="3" t="s">
        <v>14</v>
      </c>
      <c r="B31" s="36">
        <v>18</v>
      </c>
      <c r="C31" s="41"/>
      <c r="D31" s="10">
        <v>2285000000</v>
      </c>
      <c r="E31" s="41"/>
      <c r="F31" s="10">
        <v>500000000</v>
      </c>
    </row>
    <row r="32" spans="1:6" x14ac:dyDescent="0.5">
      <c r="A32" s="3" t="s">
        <v>15</v>
      </c>
      <c r="B32" s="36">
        <v>19</v>
      </c>
      <c r="C32" s="41"/>
      <c r="D32" s="11">
        <v>745075189</v>
      </c>
      <c r="E32" s="9"/>
      <c r="F32" s="11">
        <v>666930488</v>
      </c>
    </row>
    <row r="33" spans="1:6" x14ac:dyDescent="0.5">
      <c r="A33" s="3" t="s">
        <v>16</v>
      </c>
      <c r="B33" s="36">
        <v>20</v>
      </c>
      <c r="C33" s="41"/>
      <c r="D33" s="11">
        <v>955356186</v>
      </c>
      <c r="E33" s="9"/>
      <c r="F33" s="11">
        <v>1459692706</v>
      </c>
    </row>
    <row r="34" spans="1:6" x14ac:dyDescent="0.5">
      <c r="A34" s="3" t="s">
        <v>125</v>
      </c>
      <c r="B34" s="36"/>
      <c r="C34" s="41"/>
      <c r="D34" s="11"/>
      <c r="E34" s="9"/>
      <c r="F34" s="11"/>
    </row>
    <row r="35" spans="1:6" x14ac:dyDescent="0.5">
      <c r="A35" s="3" t="s">
        <v>124</v>
      </c>
      <c r="B35" s="36">
        <v>21</v>
      </c>
      <c r="C35" s="41"/>
      <c r="D35" s="11">
        <v>401228106</v>
      </c>
      <c r="E35" s="9"/>
      <c r="F35" s="11">
        <v>299938534</v>
      </c>
    </row>
    <row r="36" spans="1:6" x14ac:dyDescent="0.5">
      <c r="A36" s="3" t="s">
        <v>17</v>
      </c>
      <c r="B36" s="36">
        <v>9</v>
      </c>
      <c r="C36" s="41"/>
      <c r="D36" s="11">
        <v>0</v>
      </c>
      <c r="E36" s="9"/>
      <c r="F36" s="11">
        <v>72855329</v>
      </c>
    </row>
    <row r="37" spans="1:6" x14ac:dyDescent="0.5">
      <c r="A37" s="3" t="s">
        <v>18</v>
      </c>
      <c r="B37" s="36"/>
      <c r="C37" s="41"/>
      <c r="D37" s="11">
        <v>30720224</v>
      </c>
      <c r="E37" s="9"/>
      <c r="F37" s="11">
        <v>43549021</v>
      </c>
    </row>
    <row r="38" spans="1:6" x14ac:dyDescent="0.5">
      <c r="A38" s="3" t="s">
        <v>19</v>
      </c>
      <c r="B38" s="36">
        <v>22</v>
      </c>
      <c r="C38" s="41"/>
      <c r="D38" s="11">
        <v>9092358489</v>
      </c>
      <c r="E38" s="9"/>
      <c r="F38" s="11">
        <v>11481948437</v>
      </c>
    </row>
    <row r="39" spans="1:6" x14ac:dyDescent="0.5">
      <c r="A39" s="3" t="s">
        <v>20</v>
      </c>
      <c r="B39" s="36">
        <v>23</v>
      </c>
      <c r="C39" s="41"/>
      <c r="D39" s="11">
        <v>274980156</v>
      </c>
      <c r="E39" s="9"/>
      <c r="F39" s="11">
        <v>262590928</v>
      </c>
    </row>
    <row r="40" spans="1:6" x14ac:dyDescent="0.5">
      <c r="A40" s="5" t="s">
        <v>21</v>
      </c>
      <c r="B40" s="44">
        <v>14.2</v>
      </c>
      <c r="C40" s="41"/>
      <c r="D40" s="11">
        <v>102020362</v>
      </c>
      <c r="E40" s="9"/>
      <c r="F40" s="11">
        <v>120349683</v>
      </c>
    </row>
    <row r="41" spans="1:6" x14ac:dyDescent="0.5">
      <c r="A41" s="3" t="s">
        <v>22</v>
      </c>
      <c r="B41" s="36">
        <v>25</v>
      </c>
      <c r="C41" s="41"/>
      <c r="D41" s="12">
        <v>156844178</v>
      </c>
      <c r="E41" s="9"/>
      <c r="F41" s="12">
        <v>235073360</v>
      </c>
    </row>
    <row r="42" spans="1:6" x14ac:dyDescent="0.5">
      <c r="A42" s="7" t="s">
        <v>23</v>
      </c>
      <c r="B42" s="36"/>
      <c r="C42" s="41"/>
      <c r="D42" s="13">
        <f>SUM(D31:D41)</f>
        <v>14043582890</v>
      </c>
      <c r="E42" s="9"/>
      <c r="F42" s="13">
        <f>SUM(F31:F41)</f>
        <v>15142928486</v>
      </c>
    </row>
    <row r="43" spans="1:6" x14ac:dyDescent="0.5">
      <c r="A43" s="7" t="s">
        <v>24</v>
      </c>
      <c r="B43" s="36"/>
      <c r="C43" s="41"/>
      <c r="D43" s="4"/>
      <c r="E43" s="9"/>
      <c r="F43" s="4"/>
    </row>
    <row r="44" spans="1:6" x14ac:dyDescent="0.5">
      <c r="A44" s="3" t="s">
        <v>25</v>
      </c>
      <c r="B44" s="36"/>
      <c r="C44" s="41"/>
      <c r="D44" s="4"/>
      <c r="E44" s="9"/>
      <c r="F44" s="4"/>
    </row>
    <row r="45" spans="1:6" x14ac:dyDescent="0.5">
      <c r="A45" s="3" t="s">
        <v>26</v>
      </c>
      <c r="B45" s="36">
        <v>26</v>
      </c>
      <c r="C45" s="41"/>
      <c r="D45" s="11">
        <v>2854072500</v>
      </c>
      <c r="E45" s="9"/>
      <c r="F45" s="11">
        <v>2854072500</v>
      </c>
    </row>
    <row r="46" spans="1:6" x14ac:dyDescent="0.5">
      <c r="A46" s="3" t="s">
        <v>109</v>
      </c>
      <c r="B46" s="36"/>
      <c r="C46" s="41"/>
      <c r="D46" s="11">
        <v>523570729</v>
      </c>
      <c r="E46" s="9"/>
      <c r="F46" s="11">
        <v>523570729</v>
      </c>
    </row>
    <row r="47" spans="1:6" x14ac:dyDescent="0.5">
      <c r="A47" s="3" t="s">
        <v>148</v>
      </c>
      <c r="B47" s="36"/>
      <c r="C47" s="41"/>
      <c r="D47" s="11">
        <v>19218670</v>
      </c>
      <c r="E47" s="9"/>
      <c r="F47" s="11">
        <v>19218670</v>
      </c>
    </row>
    <row r="48" spans="1:6" x14ac:dyDescent="0.5">
      <c r="A48" s="3" t="s">
        <v>27</v>
      </c>
      <c r="B48" s="36"/>
      <c r="C48" s="41"/>
      <c r="D48" s="11"/>
      <c r="E48" s="9"/>
      <c r="F48" s="11"/>
    </row>
    <row r="49" spans="1:8" x14ac:dyDescent="0.5">
      <c r="A49" s="3" t="s">
        <v>120</v>
      </c>
      <c r="B49" s="36">
        <v>27</v>
      </c>
      <c r="C49" s="41"/>
      <c r="D49" s="11">
        <v>286125000</v>
      </c>
      <c r="E49" s="9"/>
      <c r="F49" s="11">
        <v>286125000</v>
      </c>
    </row>
    <row r="50" spans="1:8" x14ac:dyDescent="0.5">
      <c r="A50" s="3" t="s">
        <v>28</v>
      </c>
      <c r="B50" s="36"/>
      <c r="C50" s="41"/>
      <c r="D50" s="11">
        <v>1325197197</v>
      </c>
      <c r="E50" s="9"/>
      <c r="F50" s="11">
        <v>1169851028</v>
      </c>
    </row>
    <row r="51" spans="1:8" x14ac:dyDescent="0.5">
      <c r="A51" s="3" t="s">
        <v>29</v>
      </c>
      <c r="B51" s="36"/>
      <c r="C51" s="41"/>
      <c r="D51" s="11">
        <v>2881110</v>
      </c>
      <c r="E51" s="9"/>
      <c r="F51" s="11">
        <v>2734444</v>
      </c>
      <c r="H51" s="45"/>
    </row>
    <row r="52" spans="1:8" x14ac:dyDescent="0.5">
      <c r="A52" s="7" t="s">
        <v>30</v>
      </c>
      <c r="B52" s="36"/>
      <c r="C52" s="41"/>
      <c r="D52" s="14">
        <f>SUM(D45:D51)</f>
        <v>5011065206</v>
      </c>
      <c r="E52" s="9"/>
      <c r="F52" s="14">
        <f>SUM(F45:F51)</f>
        <v>4855572371</v>
      </c>
    </row>
    <row r="53" spans="1:8" ht="24" thickBot="1" x14ac:dyDescent="0.55000000000000004">
      <c r="A53" s="7" t="s">
        <v>31</v>
      </c>
      <c r="B53" s="36"/>
      <c r="C53" s="41"/>
      <c r="D53" s="8">
        <f>+D52+D42</f>
        <v>19054648096</v>
      </c>
      <c r="E53" s="9"/>
      <c r="F53" s="8">
        <f>+F52+F42</f>
        <v>19998500857</v>
      </c>
    </row>
    <row r="54" spans="1:8" ht="24" thickTop="1" x14ac:dyDescent="0.5">
      <c r="A54" s="7"/>
      <c r="B54" s="41"/>
      <c r="C54" s="41"/>
      <c r="D54" s="9">
        <f>D18-D53</f>
        <v>0</v>
      </c>
      <c r="E54" s="9"/>
      <c r="F54" s="9">
        <f>F18-F53</f>
        <v>0</v>
      </c>
    </row>
    <row r="55" spans="1:8" x14ac:dyDescent="0.5">
      <c r="A55" s="3" t="s">
        <v>102</v>
      </c>
    </row>
    <row r="56" spans="1:8" ht="24" customHeight="1" x14ac:dyDescent="0.5">
      <c r="A56" s="3"/>
      <c r="B56" s="3"/>
    </row>
    <row r="57" spans="1:8" ht="24" customHeight="1" x14ac:dyDescent="0.5">
      <c r="A57" s="46" t="s">
        <v>41</v>
      </c>
      <c r="B57" s="3"/>
    </row>
    <row r="58" spans="1:8" ht="24" customHeight="1" x14ac:dyDescent="0.5">
      <c r="A58" s="3"/>
      <c r="B58" s="3"/>
    </row>
    <row r="59" spans="1:8" ht="24" customHeight="1" x14ac:dyDescent="0.5">
      <c r="A59" s="3"/>
      <c r="B59" s="3" t="s">
        <v>108</v>
      </c>
    </row>
    <row r="60" spans="1:8" ht="24" customHeight="1" x14ac:dyDescent="0.5">
      <c r="A60" s="46" t="s">
        <v>41</v>
      </c>
      <c r="B60" s="3"/>
    </row>
  </sheetData>
  <pageMargins left="0.86614173228346458" right="0.55118110236220474" top="0.9055118110236221" bottom="0.39370078740157483" header="0.31496062992125984" footer="0.31496062992125984"/>
  <pageSetup paperSize="9" scale="80" orientation="portrait" r:id="rId1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9"/>
  <sheetViews>
    <sheetView showGridLines="0" zoomScaleNormal="100" zoomScaleSheetLayoutView="115" workbookViewId="0">
      <selection activeCell="B6" sqref="B6"/>
    </sheetView>
  </sheetViews>
  <sheetFormatPr defaultColWidth="9.125" defaultRowHeight="21.95" customHeight="1" x14ac:dyDescent="0.5"/>
  <cols>
    <col min="1" max="1" width="63.125" style="42" customWidth="1"/>
    <col min="2" max="2" width="9.125" style="42"/>
    <col min="3" max="3" width="1" style="42" customWidth="1"/>
    <col min="4" max="4" width="13.75" style="42" customWidth="1"/>
    <col min="5" max="5" width="1.125" style="42" customWidth="1"/>
    <col min="6" max="6" width="13.75" style="42" customWidth="1"/>
    <col min="7" max="7" width="8.5" style="42"/>
    <col min="8" max="8" width="15.125" style="42" bestFit="1" customWidth="1"/>
    <col min="9" max="15" width="8.5" style="42"/>
    <col min="16" max="16384" width="9.125" style="42"/>
  </cols>
  <sheetData>
    <row r="1" spans="1:6" ht="21.95" customHeight="1" x14ac:dyDescent="0.5">
      <c r="F1" s="60" t="s">
        <v>144</v>
      </c>
    </row>
    <row r="2" spans="1:6" ht="23.25" x14ac:dyDescent="0.5">
      <c r="A2" s="1" t="s">
        <v>110</v>
      </c>
      <c r="B2" s="41"/>
      <c r="C2" s="41"/>
      <c r="D2" s="41"/>
      <c r="E2" s="41"/>
      <c r="F2" s="41"/>
    </row>
    <row r="3" spans="1:6" ht="21.95" customHeight="1" x14ac:dyDescent="0.5">
      <c r="A3" s="7" t="s">
        <v>32</v>
      </c>
      <c r="B3" s="41"/>
      <c r="C3" s="41"/>
      <c r="D3" s="41"/>
      <c r="E3" s="41"/>
      <c r="F3" s="47"/>
    </row>
    <row r="4" spans="1:6" ht="21.95" customHeight="1" x14ac:dyDescent="0.5">
      <c r="A4" s="7" t="s">
        <v>155</v>
      </c>
      <c r="B4" s="41"/>
      <c r="C4" s="41"/>
      <c r="D4" s="41"/>
      <c r="E4" s="41"/>
      <c r="F4" s="47"/>
    </row>
    <row r="5" spans="1:6" ht="21.95" customHeight="1" x14ac:dyDescent="0.5">
      <c r="A5" s="41"/>
      <c r="B5" s="3"/>
      <c r="C5" s="3"/>
      <c r="D5" s="15"/>
      <c r="E5" s="3"/>
      <c r="F5" s="15" t="s">
        <v>103</v>
      </c>
    </row>
    <row r="6" spans="1:6" ht="21.95" customHeight="1" x14ac:dyDescent="0.5">
      <c r="A6" s="41"/>
      <c r="B6" s="24" t="s">
        <v>0</v>
      </c>
      <c r="C6" s="25"/>
      <c r="D6" s="24">
        <v>2567</v>
      </c>
      <c r="E6" s="26"/>
      <c r="F6" s="24">
        <v>2566</v>
      </c>
    </row>
    <row r="7" spans="1:6" ht="21.95" customHeight="1" x14ac:dyDescent="0.5">
      <c r="A7" s="7" t="s">
        <v>33</v>
      </c>
      <c r="B7" s="36"/>
      <c r="C7" s="41"/>
      <c r="D7" s="41"/>
      <c r="E7" s="41"/>
      <c r="F7" s="41"/>
    </row>
    <row r="8" spans="1:6" ht="21.95" customHeight="1" x14ac:dyDescent="0.5">
      <c r="A8" s="7" t="s">
        <v>34</v>
      </c>
      <c r="B8" s="36"/>
      <c r="C8" s="41"/>
      <c r="D8" s="9"/>
      <c r="E8" s="41"/>
      <c r="F8" s="9"/>
    </row>
    <row r="9" spans="1:6" ht="21.95" customHeight="1" x14ac:dyDescent="0.5">
      <c r="A9" s="3" t="s">
        <v>35</v>
      </c>
      <c r="B9" s="36">
        <v>29</v>
      </c>
      <c r="C9" s="41"/>
      <c r="D9" s="16">
        <v>237649080</v>
      </c>
      <c r="E9" s="41"/>
      <c r="F9" s="16">
        <v>269523273</v>
      </c>
    </row>
    <row r="10" spans="1:6" ht="21.95" customHeight="1" x14ac:dyDescent="0.5">
      <c r="A10" s="3" t="s">
        <v>36</v>
      </c>
      <c r="B10" s="36">
        <v>30</v>
      </c>
      <c r="C10" s="41"/>
      <c r="D10" s="17">
        <v>40959522</v>
      </c>
      <c r="E10" s="41"/>
      <c r="F10" s="17">
        <v>36851590</v>
      </c>
    </row>
    <row r="11" spans="1:6" ht="21.95" customHeight="1" x14ac:dyDescent="0.5">
      <c r="A11" s="3" t="s">
        <v>37</v>
      </c>
      <c r="B11" s="36">
        <v>31</v>
      </c>
      <c r="C11" s="41"/>
      <c r="D11" s="17">
        <v>268576162</v>
      </c>
      <c r="E11" s="41"/>
      <c r="F11" s="17">
        <v>254386863</v>
      </c>
    </row>
    <row r="12" spans="1:6" ht="21.95" customHeight="1" x14ac:dyDescent="0.5">
      <c r="A12" s="3" t="s">
        <v>55</v>
      </c>
      <c r="B12" s="36">
        <v>32</v>
      </c>
      <c r="C12" s="41"/>
      <c r="D12" s="17">
        <v>13321016</v>
      </c>
      <c r="E12" s="41"/>
      <c r="F12" s="17">
        <v>29596758</v>
      </c>
    </row>
    <row r="13" spans="1:6" ht="21.95" customHeight="1" x14ac:dyDescent="0.5">
      <c r="A13" s="3" t="s">
        <v>38</v>
      </c>
      <c r="B13" s="36"/>
      <c r="C13" s="41"/>
      <c r="D13" s="4">
        <v>28730580</v>
      </c>
      <c r="E13" s="41"/>
      <c r="F13" s="4">
        <v>20847740</v>
      </c>
    </row>
    <row r="14" spans="1:6" ht="21.95" customHeight="1" x14ac:dyDescent="0.5">
      <c r="A14" s="7" t="s">
        <v>39</v>
      </c>
      <c r="B14" s="36"/>
      <c r="C14" s="41"/>
      <c r="D14" s="14">
        <f>SUM(D9:D13)</f>
        <v>589236360</v>
      </c>
      <c r="E14" s="41"/>
      <c r="F14" s="14">
        <f>SUM(F9:F13)</f>
        <v>611206224</v>
      </c>
    </row>
    <row r="15" spans="1:6" ht="21.95" customHeight="1" x14ac:dyDescent="0.5">
      <c r="A15" s="7" t="s">
        <v>40</v>
      </c>
      <c r="B15" s="36"/>
      <c r="C15" s="41"/>
      <c r="D15" s="9"/>
      <c r="E15" s="41"/>
      <c r="F15" s="9"/>
    </row>
    <row r="16" spans="1:6" ht="21.95" customHeight="1" x14ac:dyDescent="0.5">
      <c r="A16" s="3" t="s">
        <v>42</v>
      </c>
      <c r="B16" s="36"/>
      <c r="C16" s="41"/>
      <c r="D16" s="9">
        <v>264596498</v>
      </c>
      <c r="E16" s="41"/>
      <c r="F16" s="9">
        <v>255795788</v>
      </c>
    </row>
    <row r="17" spans="1:9" ht="21.95" customHeight="1" x14ac:dyDescent="0.5">
      <c r="A17" s="3" t="s">
        <v>43</v>
      </c>
      <c r="B17" s="36"/>
      <c r="C17" s="41"/>
      <c r="D17" s="16">
        <v>34000996</v>
      </c>
      <c r="E17" s="41"/>
      <c r="F17" s="16">
        <v>43254849</v>
      </c>
    </row>
    <row r="18" spans="1:9" ht="21.95" customHeight="1" x14ac:dyDescent="0.5">
      <c r="A18" s="3" t="s">
        <v>44</v>
      </c>
      <c r="B18" s="36">
        <v>33</v>
      </c>
      <c r="C18" s="41"/>
      <c r="D18" s="16">
        <v>116535597</v>
      </c>
      <c r="E18" s="41"/>
      <c r="F18" s="16">
        <v>118250743</v>
      </c>
    </row>
    <row r="19" spans="1:9" ht="21.95" customHeight="1" x14ac:dyDescent="0.5">
      <c r="A19" s="3" t="s">
        <v>138</v>
      </c>
      <c r="B19" s="36">
        <v>34</v>
      </c>
      <c r="C19" s="41"/>
      <c r="D19" s="16">
        <v>-1626380</v>
      </c>
      <c r="E19" s="41"/>
      <c r="F19" s="16">
        <v>-4544911</v>
      </c>
      <c r="H19" s="42" t="s">
        <v>41</v>
      </c>
      <c r="I19" s="42" t="s">
        <v>41</v>
      </c>
    </row>
    <row r="20" spans="1:9" ht="21.95" customHeight="1" x14ac:dyDescent="0.5">
      <c r="A20" s="3" t="s">
        <v>45</v>
      </c>
      <c r="B20" s="36">
        <v>35</v>
      </c>
      <c r="C20" s="41"/>
      <c r="D20" s="19">
        <v>117100334</v>
      </c>
      <c r="E20" s="41"/>
      <c r="F20" s="19">
        <v>114509493</v>
      </c>
    </row>
    <row r="21" spans="1:9" ht="21.95" customHeight="1" x14ac:dyDescent="0.5">
      <c r="A21" s="7" t="s">
        <v>46</v>
      </c>
      <c r="B21" s="36"/>
      <c r="C21" s="41"/>
      <c r="D21" s="13">
        <f>SUM(D16:D20)</f>
        <v>530607045</v>
      </c>
      <c r="E21" s="41"/>
      <c r="F21" s="13">
        <f>SUM(F16:F20)</f>
        <v>527265962</v>
      </c>
    </row>
    <row r="22" spans="1:9" ht="21.95" customHeight="1" x14ac:dyDescent="0.5">
      <c r="A22" s="7" t="s">
        <v>47</v>
      </c>
      <c r="B22" s="36"/>
      <c r="C22" s="41"/>
      <c r="D22" s="9">
        <f>SUM(D14-D21)</f>
        <v>58629315</v>
      </c>
      <c r="E22" s="41"/>
      <c r="F22" s="9">
        <f>SUM(F14-F21)</f>
        <v>83940262</v>
      </c>
      <c r="H22" s="42" t="s">
        <v>41</v>
      </c>
    </row>
    <row r="23" spans="1:9" ht="21.95" customHeight="1" x14ac:dyDescent="0.5">
      <c r="A23" s="3" t="s">
        <v>48</v>
      </c>
      <c r="B23" s="44">
        <v>16.2</v>
      </c>
      <c r="C23" s="41"/>
      <c r="D23" s="19">
        <v>-11805856</v>
      </c>
      <c r="E23" s="41"/>
      <c r="F23" s="19">
        <v>-17481972</v>
      </c>
    </row>
    <row r="24" spans="1:9" ht="21.95" customHeight="1" x14ac:dyDescent="0.5">
      <c r="A24" s="7" t="s">
        <v>129</v>
      </c>
      <c r="B24" s="36"/>
      <c r="C24" s="41"/>
      <c r="D24" s="14">
        <f>SUM(D22:D23)</f>
        <v>46823459</v>
      </c>
      <c r="E24" s="41"/>
      <c r="F24" s="14">
        <f>SUM(F22:F23)</f>
        <v>66458290</v>
      </c>
      <c r="H24" s="47"/>
    </row>
    <row r="25" spans="1:9" ht="21.95" customHeight="1" x14ac:dyDescent="0.5">
      <c r="A25" s="7" t="s">
        <v>49</v>
      </c>
      <c r="B25" s="36"/>
      <c r="C25" s="41"/>
      <c r="D25" s="9"/>
      <c r="E25" s="41"/>
      <c r="F25" s="9"/>
      <c r="H25" s="47"/>
    </row>
    <row r="26" spans="1:9" ht="21.95" customHeight="1" x14ac:dyDescent="0.5">
      <c r="A26" s="5" t="s">
        <v>50</v>
      </c>
      <c r="B26" s="36"/>
      <c r="C26" s="41"/>
      <c r="D26" s="41"/>
      <c r="E26" s="41"/>
      <c r="F26" s="41"/>
      <c r="H26" s="48"/>
    </row>
    <row r="27" spans="1:9" ht="21.95" customHeight="1" x14ac:dyDescent="0.5">
      <c r="A27" s="5" t="s">
        <v>104</v>
      </c>
      <c r="B27" s="36"/>
      <c r="C27" s="41"/>
      <c r="D27" s="41"/>
      <c r="E27" s="41"/>
      <c r="F27" s="41"/>
    </row>
    <row r="28" spans="1:9" ht="21.95" customHeight="1" x14ac:dyDescent="0.5">
      <c r="A28" s="5" t="s">
        <v>51</v>
      </c>
      <c r="B28" s="36"/>
      <c r="C28" s="41"/>
      <c r="D28" s="9">
        <v>183333</v>
      </c>
      <c r="E28" s="9"/>
      <c r="F28" s="9">
        <v>290286</v>
      </c>
    </row>
    <row r="29" spans="1:9" ht="21.95" customHeight="1" x14ac:dyDescent="0.5">
      <c r="A29" s="5" t="s">
        <v>105</v>
      </c>
      <c r="B29" s="36"/>
      <c r="C29" s="41"/>
      <c r="D29" s="27"/>
      <c r="E29" s="9"/>
      <c r="F29" s="27"/>
    </row>
    <row r="30" spans="1:9" ht="21.95" customHeight="1" x14ac:dyDescent="0.5">
      <c r="A30" s="5" t="s">
        <v>52</v>
      </c>
      <c r="B30" s="44">
        <v>16.2</v>
      </c>
      <c r="C30" s="41"/>
      <c r="D30" s="13">
        <v>-36667</v>
      </c>
      <c r="E30" s="9"/>
      <c r="F30" s="13">
        <v>-58057</v>
      </c>
    </row>
    <row r="31" spans="1:9" ht="21.95" customHeight="1" x14ac:dyDescent="0.5">
      <c r="A31" s="5" t="s">
        <v>145</v>
      </c>
      <c r="B31" s="44"/>
      <c r="C31" s="41"/>
    </row>
    <row r="32" spans="1:9" ht="21.95" customHeight="1" x14ac:dyDescent="0.5">
      <c r="A32" s="5" t="s">
        <v>146</v>
      </c>
      <c r="B32" s="44"/>
      <c r="C32" s="41"/>
      <c r="D32" s="13">
        <f>SUM(D28:D31)</f>
        <v>146666</v>
      </c>
      <c r="E32" s="9"/>
      <c r="F32" s="13">
        <f>SUM(F28:F31)</f>
        <v>232229</v>
      </c>
    </row>
    <row r="33" spans="1:8" ht="21.95" customHeight="1" x14ac:dyDescent="0.5">
      <c r="A33" s="20" t="s">
        <v>127</v>
      </c>
      <c r="B33" s="36"/>
      <c r="C33" s="41"/>
      <c r="D33" s="14">
        <f>SUM(D32)</f>
        <v>146666</v>
      </c>
      <c r="E33" s="9"/>
      <c r="F33" s="14">
        <f>SUM(F32)</f>
        <v>232229</v>
      </c>
    </row>
    <row r="34" spans="1:8" ht="16.5" customHeight="1" x14ac:dyDescent="0.5">
      <c r="A34" s="7"/>
      <c r="B34" s="36"/>
      <c r="C34" s="41"/>
      <c r="D34" s="9"/>
      <c r="E34" s="9"/>
      <c r="F34" s="9"/>
    </row>
    <row r="35" spans="1:8" ht="21.95" customHeight="1" thickBot="1" x14ac:dyDescent="0.55000000000000004">
      <c r="A35" s="7" t="s">
        <v>128</v>
      </c>
      <c r="B35" s="36"/>
      <c r="C35" s="41"/>
      <c r="D35" s="8">
        <f>SUM(D24+D33)</f>
        <v>46970125</v>
      </c>
      <c r="E35" s="9"/>
      <c r="F35" s="8">
        <f>SUM(F24+F33)</f>
        <v>66690519</v>
      </c>
    </row>
    <row r="36" spans="1:8" ht="21.95" customHeight="1" thickTop="1" x14ac:dyDescent="0.5">
      <c r="A36" s="7"/>
      <c r="B36" s="36"/>
      <c r="C36" s="41"/>
      <c r="D36" s="9"/>
      <c r="E36" s="18"/>
      <c r="F36" s="9"/>
    </row>
    <row r="37" spans="1:8" ht="21.95" customHeight="1" x14ac:dyDescent="0.5">
      <c r="A37" s="7" t="s">
        <v>53</v>
      </c>
      <c r="B37" s="36">
        <v>38</v>
      </c>
      <c r="C37" s="41"/>
      <c r="D37" s="21"/>
      <c r="E37" s="22"/>
      <c r="F37" s="21"/>
    </row>
    <row r="38" spans="1:8" ht="21.95" customHeight="1" thickBot="1" x14ac:dyDescent="0.55000000000000004">
      <c r="A38" s="3" t="s">
        <v>54</v>
      </c>
      <c r="B38" s="36"/>
      <c r="C38" s="41"/>
      <c r="D38" s="23">
        <v>0.08</v>
      </c>
      <c r="E38" s="22"/>
      <c r="F38" s="23">
        <v>0.11642712308464483</v>
      </c>
    </row>
    <row r="39" spans="1:8" ht="21.95" customHeight="1" thickTop="1" x14ac:dyDescent="0.5">
      <c r="A39" s="41"/>
      <c r="B39" s="36"/>
      <c r="C39" s="41"/>
      <c r="D39" s="41"/>
      <c r="E39" s="41"/>
      <c r="F39" s="47"/>
    </row>
    <row r="40" spans="1:8" ht="21.95" customHeight="1" x14ac:dyDescent="0.5">
      <c r="A40" s="3" t="s">
        <v>102</v>
      </c>
      <c r="B40" s="36"/>
      <c r="C40" s="41"/>
      <c r="D40" s="41"/>
      <c r="E40" s="41"/>
      <c r="F40" s="47"/>
    </row>
    <row r="41" spans="1:8" s="51" customFormat="1" ht="23.65" customHeight="1" x14ac:dyDescent="0.2">
      <c r="A41" s="1" t="s">
        <v>110</v>
      </c>
      <c r="B41" s="1"/>
      <c r="C41" s="1"/>
      <c r="D41" s="1"/>
      <c r="E41" s="1"/>
      <c r="F41" s="1"/>
    </row>
    <row r="42" spans="1:8" s="51" customFormat="1" ht="23.65" customHeight="1" x14ac:dyDescent="0.2">
      <c r="A42" s="7" t="s">
        <v>32</v>
      </c>
      <c r="B42" s="7"/>
      <c r="C42" s="7"/>
      <c r="D42" s="7"/>
      <c r="E42" s="7"/>
      <c r="F42" s="7"/>
    </row>
    <row r="43" spans="1:8" ht="21.95" customHeight="1" x14ac:dyDescent="0.5">
      <c r="A43" s="7" t="s">
        <v>156</v>
      </c>
      <c r="B43" s="41"/>
      <c r="C43" s="41"/>
      <c r="D43" s="41"/>
      <c r="E43" s="41"/>
      <c r="F43" s="47"/>
    </row>
    <row r="44" spans="1:8" ht="21.95" customHeight="1" x14ac:dyDescent="0.5">
      <c r="A44" s="41"/>
      <c r="B44" s="3"/>
      <c r="C44" s="3"/>
      <c r="D44" s="15"/>
      <c r="E44" s="3"/>
      <c r="F44" s="15" t="s">
        <v>103</v>
      </c>
    </row>
    <row r="45" spans="1:8" ht="21.95" customHeight="1" x14ac:dyDescent="0.5">
      <c r="A45" s="41"/>
      <c r="B45" s="24" t="s">
        <v>0</v>
      </c>
      <c r="C45" s="25"/>
      <c r="D45" s="24">
        <v>2567</v>
      </c>
      <c r="E45" s="26"/>
      <c r="F45" s="24">
        <v>2566</v>
      </c>
    </row>
    <row r="46" spans="1:8" s="51" customFormat="1" ht="23.65" customHeight="1" x14ac:dyDescent="0.2">
      <c r="A46" s="7" t="s">
        <v>130</v>
      </c>
      <c r="B46" s="25"/>
      <c r="C46" s="25"/>
      <c r="D46" s="25"/>
      <c r="E46" s="26"/>
      <c r="F46" s="25"/>
    </row>
    <row r="47" spans="1:8" s="51" customFormat="1" ht="23.65" customHeight="1" x14ac:dyDescent="0.2">
      <c r="A47" s="7" t="s">
        <v>34</v>
      </c>
      <c r="B47" s="3"/>
      <c r="C47" s="3"/>
      <c r="D47" s="9"/>
      <c r="E47" s="18"/>
      <c r="F47" s="9"/>
    </row>
    <row r="48" spans="1:8" s="51" customFormat="1" ht="23.65" customHeight="1" x14ac:dyDescent="0.2">
      <c r="A48" s="3" t="s">
        <v>35</v>
      </c>
      <c r="B48" s="52">
        <v>29</v>
      </c>
      <c r="C48" s="52"/>
      <c r="D48" s="16">
        <v>486600902</v>
      </c>
      <c r="E48" s="53"/>
      <c r="F48" s="16">
        <v>667040418</v>
      </c>
      <c r="H48" s="54"/>
    </row>
    <row r="49" spans="1:8" s="51" customFormat="1" ht="23.65" customHeight="1" x14ac:dyDescent="0.2">
      <c r="A49" s="3" t="s">
        <v>36</v>
      </c>
      <c r="B49" s="52">
        <v>30</v>
      </c>
      <c r="C49" s="52"/>
      <c r="D49" s="17">
        <v>83807477</v>
      </c>
      <c r="E49" s="55"/>
      <c r="F49" s="17">
        <v>80458143</v>
      </c>
      <c r="H49" s="54"/>
    </row>
    <row r="50" spans="1:8" s="51" customFormat="1" ht="23.65" customHeight="1" x14ac:dyDescent="0.2">
      <c r="A50" s="3" t="s">
        <v>37</v>
      </c>
      <c r="B50" s="52">
        <v>31</v>
      </c>
      <c r="C50" s="3"/>
      <c r="D50" s="17">
        <v>545590524</v>
      </c>
      <c r="E50" s="55"/>
      <c r="F50" s="17">
        <v>487418114</v>
      </c>
      <c r="H50" s="54"/>
    </row>
    <row r="51" spans="1:8" s="51" customFormat="1" ht="23.65" customHeight="1" x14ac:dyDescent="0.2">
      <c r="A51" s="3" t="s">
        <v>55</v>
      </c>
      <c r="B51" s="52">
        <v>32</v>
      </c>
      <c r="C51" s="52"/>
      <c r="D51" s="17">
        <v>127610117</v>
      </c>
      <c r="E51" s="55"/>
      <c r="F51" s="17">
        <v>102788660</v>
      </c>
      <c r="H51" s="54"/>
    </row>
    <row r="52" spans="1:8" s="51" customFormat="1" ht="23.65" customHeight="1" x14ac:dyDescent="0.2">
      <c r="A52" s="3" t="s">
        <v>38</v>
      </c>
      <c r="B52" s="52"/>
      <c r="C52" s="52"/>
      <c r="D52" s="4">
        <v>59325219</v>
      </c>
      <c r="E52" s="55"/>
      <c r="F52" s="4">
        <v>59498317</v>
      </c>
      <c r="H52" s="54"/>
    </row>
    <row r="53" spans="1:8" s="51" customFormat="1" ht="23.65" customHeight="1" x14ac:dyDescent="0.2">
      <c r="A53" s="7" t="s">
        <v>39</v>
      </c>
      <c r="B53" s="52"/>
      <c r="C53" s="3"/>
      <c r="D53" s="14">
        <f>SUM(D48:D52)</f>
        <v>1302934239</v>
      </c>
      <c r="E53" s="18"/>
      <c r="F53" s="14">
        <f>SUM(F48:F52)</f>
        <v>1397203652</v>
      </c>
      <c r="H53" s="54"/>
    </row>
    <row r="54" spans="1:8" s="51" customFormat="1" ht="23.65" customHeight="1" x14ac:dyDescent="0.2">
      <c r="A54" s="7" t="s">
        <v>40</v>
      </c>
      <c r="B54" s="52"/>
      <c r="C54" s="3"/>
      <c r="D54" s="9"/>
      <c r="E54" s="18"/>
      <c r="F54" s="9"/>
      <c r="H54" s="54"/>
    </row>
    <row r="55" spans="1:8" s="51" customFormat="1" ht="23.65" customHeight="1" x14ac:dyDescent="0.2">
      <c r="A55" s="3" t="s">
        <v>42</v>
      </c>
      <c r="B55" s="52"/>
      <c r="C55" s="3"/>
      <c r="D55" s="9">
        <v>508204530</v>
      </c>
      <c r="E55" s="18"/>
      <c r="F55" s="9">
        <v>539228257</v>
      </c>
      <c r="H55" s="54"/>
    </row>
    <row r="56" spans="1:8" s="51" customFormat="1" ht="23.65" customHeight="1" x14ac:dyDescent="0.2">
      <c r="A56" s="3" t="s">
        <v>43</v>
      </c>
      <c r="B56" s="52"/>
      <c r="C56" s="3"/>
      <c r="D56" s="16">
        <v>69588789</v>
      </c>
      <c r="E56" s="55"/>
      <c r="F56" s="16">
        <v>88211059</v>
      </c>
      <c r="H56" s="54"/>
    </row>
    <row r="57" spans="1:8" s="51" customFormat="1" ht="23.65" customHeight="1" x14ac:dyDescent="0.2">
      <c r="A57" s="3" t="s">
        <v>44</v>
      </c>
      <c r="B57" s="52">
        <v>33</v>
      </c>
      <c r="C57" s="3"/>
      <c r="D57" s="16">
        <v>236096174</v>
      </c>
      <c r="E57" s="55"/>
      <c r="F57" s="16">
        <v>228246605</v>
      </c>
      <c r="H57" s="54"/>
    </row>
    <row r="58" spans="1:8" s="51" customFormat="1" ht="23.65" customHeight="1" x14ac:dyDescent="0.2">
      <c r="A58" s="3" t="s">
        <v>131</v>
      </c>
      <c r="B58" s="52">
        <v>34</v>
      </c>
      <c r="C58" s="3"/>
      <c r="D58" s="17">
        <v>-6794904</v>
      </c>
      <c r="E58" s="55"/>
      <c r="F58" s="17">
        <v>-2351900</v>
      </c>
      <c r="H58" s="54"/>
    </row>
    <row r="59" spans="1:8" s="51" customFormat="1" ht="23.65" customHeight="1" x14ac:dyDescent="0.2">
      <c r="A59" s="3" t="s">
        <v>45</v>
      </c>
      <c r="B59" s="52">
        <v>35</v>
      </c>
      <c r="C59" s="52"/>
      <c r="D59" s="19">
        <v>223346224</v>
      </c>
      <c r="E59" s="55"/>
      <c r="F59" s="19">
        <v>254964012</v>
      </c>
      <c r="H59" s="54"/>
    </row>
    <row r="60" spans="1:8" s="51" customFormat="1" ht="23.65" customHeight="1" x14ac:dyDescent="0.2">
      <c r="A60" s="7" t="s">
        <v>46</v>
      </c>
      <c r="B60" s="3"/>
      <c r="C60" s="3"/>
      <c r="D60" s="13">
        <f>SUM(D55:D59)</f>
        <v>1030440813</v>
      </c>
      <c r="E60" s="18"/>
      <c r="F60" s="13">
        <f>SUM(F55:F59)</f>
        <v>1108298033</v>
      </c>
      <c r="H60" s="54"/>
    </row>
    <row r="61" spans="1:8" s="51" customFormat="1" ht="23.65" customHeight="1" x14ac:dyDescent="0.2">
      <c r="A61" s="7" t="s">
        <v>47</v>
      </c>
      <c r="B61" s="3"/>
      <c r="C61" s="3"/>
      <c r="D61" s="9">
        <f>SUM(D53-D60)</f>
        <v>272493426</v>
      </c>
      <c r="E61" s="18"/>
      <c r="F61" s="9">
        <f>SUM(F53-F60)</f>
        <v>288905619</v>
      </c>
      <c r="H61" s="54"/>
    </row>
    <row r="62" spans="1:8" s="51" customFormat="1" ht="23.65" customHeight="1" x14ac:dyDescent="0.2">
      <c r="A62" s="3" t="s">
        <v>48</v>
      </c>
      <c r="B62" s="56">
        <v>16.2</v>
      </c>
      <c r="C62" s="52"/>
      <c r="D62" s="19">
        <v>-54357662</v>
      </c>
      <c r="E62" s="55"/>
      <c r="F62" s="19">
        <v>-58159697</v>
      </c>
      <c r="H62" s="54"/>
    </row>
    <row r="63" spans="1:8" s="51" customFormat="1" ht="23.65" customHeight="1" x14ac:dyDescent="0.2">
      <c r="A63" s="7" t="s">
        <v>129</v>
      </c>
      <c r="B63" s="3"/>
      <c r="C63" s="3"/>
      <c r="D63" s="14">
        <f>SUM(D61:D62)</f>
        <v>218135764</v>
      </c>
      <c r="E63" s="18"/>
      <c r="F63" s="14">
        <f>SUM(F61:F62)</f>
        <v>230745922</v>
      </c>
      <c r="H63" s="54"/>
    </row>
    <row r="64" spans="1:8" s="51" customFormat="1" ht="23.65" customHeight="1" x14ac:dyDescent="0.2">
      <c r="A64" s="7" t="s">
        <v>49</v>
      </c>
      <c r="B64" s="3"/>
      <c r="C64" s="3"/>
      <c r="D64" s="9"/>
      <c r="E64" s="18"/>
      <c r="F64" s="9"/>
      <c r="H64" s="54"/>
    </row>
    <row r="65" spans="1:9" s="51" customFormat="1" ht="23.65" customHeight="1" x14ac:dyDescent="0.2">
      <c r="A65" s="5" t="s">
        <v>50</v>
      </c>
      <c r="B65" s="3"/>
      <c r="C65" s="3"/>
      <c r="D65" s="9"/>
      <c r="E65" s="18"/>
      <c r="F65" s="9"/>
      <c r="H65" s="54"/>
    </row>
    <row r="66" spans="1:9" s="51" customFormat="1" ht="23.65" customHeight="1" x14ac:dyDescent="0.2">
      <c r="A66" s="5" t="s">
        <v>104</v>
      </c>
      <c r="B66" s="52"/>
      <c r="C66" s="3"/>
      <c r="D66" s="9"/>
      <c r="E66" s="18"/>
      <c r="F66" s="9"/>
      <c r="H66" s="54"/>
    </row>
    <row r="67" spans="1:9" s="51" customFormat="1" ht="23.65" customHeight="1" x14ac:dyDescent="0.2">
      <c r="A67" s="5" t="s">
        <v>51</v>
      </c>
      <c r="B67" s="52"/>
      <c r="C67" s="3"/>
      <c r="D67" s="9">
        <v>183333</v>
      </c>
      <c r="E67" s="18"/>
      <c r="F67" s="9">
        <v>290286</v>
      </c>
      <c r="H67" s="54"/>
    </row>
    <row r="68" spans="1:9" s="51" customFormat="1" ht="23.65" customHeight="1" x14ac:dyDescent="0.2">
      <c r="A68" s="5" t="s">
        <v>105</v>
      </c>
      <c r="B68" s="52"/>
      <c r="C68" s="3"/>
      <c r="D68" s="9"/>
      <c r="E68" s="18"/>
      <c r="F68" s="9"/>
      <c r="H68" s="54"/>
    </row>
    <row r="69" spans="1:9" s="51" customFormat="1" ht="23.65" customHeight="1" x14ac:dyDescent="0.2">
      <c r="A69" s="5" t="s">
        <v>52</v>
      </c>
      <c r="B69" s="56">
        <v>16.2</v>
      </c>
      <c r="C69" s="3"/>
      <c r="D69" s="13">
        <v>-36667</v>
      </c>
      <c r="E69" s="18"/>
      <c r="F69" s="13">
        <v>-58057</v>
      </c>
      <c r="H69" s="54"/>
    </row>
    <row r="70" spans="1:9" s="51" customFormat="1" ht="23.65" customHeight="1" x14ac:dyDescent="0.2">
      <c r="A70" s="5" t="s">
        <v>132</v>
      </c>
      <c r="B70" s="56"/>
      <c r="C70" s="3"/>
      <c r="D70" s="29"/>
      <c r="E70" s="18"/>
      <c r="F70" s="29"/>
      <c r="H70" s="54"/>
    </row>
    <row r="71" spans="1:9" s="51" customFormat="1" ht="23.65" customHeight="1" x14ac:dyDescent="0.2">
      <c r="A71" s="5" t="s">
        <v>133</v>
      </c>
      <c r="B71" s="52"/>
      <c r="C71" s="3"/>
      <c r="D71" s="28">
        <f>SUM(D67:D69)</f>
        <v>146666</v>
      </c>
      <c r="E71" s="18"/>
      <c r="F71" s="28">
        <f>SUM(F67:F69)</f>
        <v>232229</v>
      </c>
      <c r="H71" s="54"/>
    </row>
    <row r="72" spans="1:9" s="51" customFormat="1" ht="23.65" customHeight="1" x14ac:dyDescent="0.2">
      <c r="A72" s="20" t="s">
        <v>127</v>
      </c>
      <c r="B72" s="3"/>
      <c r="C72" s="3"/>
      <c r="D72" s="14">
        <f>SUM(D71)</f>
        <v>146666</v>
      </c>
      <c r="E72" s="18"/>
      <c r="F72" s="14">
        <f>SUM(F71)</f>
        <v>232229</v>
      </c>
      <c r="H72" s="54"/>
    </row>
    <row r="73" spans="1:9" s="51" customFormat="1" ht="12.6" customHeight="1" x14ac:dyDescent="0.2">
      <c r="A73" s="7" t="s">
        <v>41</v>
      </c>
      <c r="B73" s="3"/>
      <c r="C73" s="3"/>
      <c r="D73" s="9"/>
      <c r="E73" s="18"/>
      <c r="F73" s="9"/>
    </row>
    <row r="74" spans="1:9" s="51" customFormat="1" ht="23.65" customHeight="1" thickBot="1" x14ac:dyDescent="0.25">
      <c r="A74" s="7" t="s">
        <v>128</v>
      </c>
      <c r="B74" s="3"/>
      <c r="C74" s="3"/>
      <c r="D74" s="8">
        <f>SUM(D63,D72)</f>
        <v>218282430</v>
      </c>
      <c r="E74" s="18"/>
      <c r="F74" s="8">
        <f>SUM(F63,F72)</f>
        <v>230978151</v>
      </c>
    </row>
    <row r="75" spans="1:9" s="51" customFormat="1" ht="11.45" customHeight="1" thickTop="1" x14ac:dyDescent="0.2">
      <c r="A75" s="7"/>
      <c r="B75" s="3"/>
      <c r="C75" s="3"/>
      <c r="D75" s="9"/>
      <c r="E75" s="18"/>
      <c r="F75" s="9"/>
    </row>
    <row r="76" spans="1:9" s="51" customFormat="1" ht="23.65" customHeight="1" x14ac:dyDescent="0.2">
      <c r="A76" s="7" t="s">
        <v>53</v>
      </c>
      <c r="B76" s="52">
        <v>38</v>
      </c>
      <c r="C76" s="57"/>
      <c r="D76" s="21"/>
      <c r="E76" s="22"/>
      <c r="F76" s="21"/>
    </row>
    <row r="77" spans="1:9" s="51" customFormat="1" ht="23.65" customHeight="1" thickBot="1" x14ac:dyDescent="0.25">
      <c r="A77" s="3" t="s">
        <v>54</v>
      </c>
      <c r="C77" s="57"/>
      <c r="D77" s="23">
        <v>0.38</v>
      </c>
      <c r="E77" s="22"/>
      <c r="F77" s="23">
        <v>0.40423976966247355</v>
      </c>
      <c r="G77" s="58"/>
      <c r="H77" s="54"/>
      <c r="I77" s="58"/>
    </row>
    <row r="78" spans="1:9" s="51" customFormat="1" ht="16.149999999999999" customHeight="1" thickTop="1" x14ac:dyDescent="0.2">
      <c r="A78" s="3"/>
      <c r="B78" s="25"/>
      <c r="C78" s="25"/>
      <c r="D78" s="25"/>
      <c r="E78" s="26"/>
      <c r="F78" s="59"/>
    </row>
    <row r="79" spans="1:9" s="51" customFormat="1" ht="23.65" customHeight="1" x14ac:dyDescent="0.2">
      <c r="A79" s="3" t="s">
        <v>102</v>
      </c>
      <c r="B79" s="3"/>
      <c r="C79" s="3"/>
      <c r="D79" s="9"/>
      <c r="E79" s="18"/>
      <c r="F79" s="9"/>
    </row>
  </sheetData>
  <pageMargins left="0.86614173228346458" right="0.55118110236220474" top="0.9055118110236221" bottom="0.27559055118110237" header="0.31496062992125984" footer="0.31496062992125984"/>
  <pageSetup paperSize="9" scale="80" orientation="portrait" r:id="rId1"/>
  <rowBreaks count="1" manualBreakCount="1">
    <brk id="4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5"/>
  <sheetViews>
    <sheetView showGridLines="0" zoomScale="70" zoomScaleNormal="70" zoomScaleSheetLayoutView="100" workbookViewId="0">
      <selection activeCell="O10" sqref="O10"/>
    </sheetView>
  </sheetViews>
  <sheetFormatPr defaultColWidth="8.875" defaultRowHeight="23.25" x14ac:dyDescent="0.5"/>
  <cols>
    <col min="1" max="1" width="32.625" style="42" customWidth="1"/>
    <col min="2" max="2" width="1.5" style="42" customWidth="1"/>
    <col min="3" max="3" width="14.625" style="45" customWidth="1"/>
    <col min="4" max="4" width="1.5" style="42" customWidth="1"/>
    <col min="5" max="5" width="14.625" style="45" customWidth="1"/>
    <col min="6" max="6" width="1.5" style="42" customWidth="1"/>
    <col min="7" max="7" width="14.625" style="42" customWidth="1"/>
    <col min="8" max="8" width="1.5" style="42" customWidth="1"/>
    <col min="9" max="9" width="16.5" style="45" customWidth="1"/>
    <col min="10" max="10" width="1.5" style="42" customWidth="1"/>
    <col min="11" max="11" width="16.5" style="45" customWidth="1"/>
    <col min="12" max="12" width="1.5" style="42" customWidth="1"/>
    <col min="13" max="13" width="31.125" style="45" customWidth="1"/>
    <col min="14" max="14" width="1.5" style="45" customWidth="1"/>
    <col min="15" max="15" width="14.625" style="45" customWidth="1"/>
    <col min="16" max="16" width="0.875" style="42" customWidth="1"/>
    <col min="17" max="16384" width="8.875" style="42"/>
  </cols>
  <sheetData>
    <row r="1" spans="1:21" x14ac:dyDescent="0.5">
      <c r="A1" s="1" t="s">
        <v>110</v>
      </c>
      <c r="B1" s="41"/>
      <c r="C1" s="41"/>
      <c r="D1" s="41"/>
      <c r="E1" s="41"/>
      <c r="F1" s="41"/>
      <c r="G1" s="41"/>
      <c r="I1" s="42"/>
      <c r="K1" s="42"/>
      <c r="M1" s="42"/>
      <c r="N1" s="42"/>
      <c r="O1" s="42"/>
    </row>
    <row r="2" spans="1:21" x14ac:dyDescent="0.5">
      <c r="A2" s="68" t="s">
        <v>159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41"/>
    </row>
    <row r="3" spans="1:21" x14ac:dyDescent="0.5">
      <c r="A3" s="68" t="s">
        <v>156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7"/>
    </row>
    <row r="4" spans="1:21" x14ac:dyDescent="0.5">
      <c r="A4" s="41"/>
      <c r="B4" s="41"/>
      <c r="D4" s="41"/>
      <c r="F4" s="41"/>
      <c r="G4" s="41"/>
      <c r="H4" s="41"/>
      <c r="J4" s="41"/>
      <c r="L4" s="41"/>
      <c r="O4" s="15" t="s">
        <v>103</v>
      </c>
      <c r="P4" s="41"/>
    </row>
    <row r="5" spans="1:21" x14ac:dyDescent="0.5">
      <c r="A5" s="41"/>
      <c r="B5" s="41"/>
      <c r="C5" s="9"/>
      <c r="D5" s="3"/>
      <c r="E5" s="9"/>
      <c r="F5" s="3"/>
      <c r="G5" s="3"/>
      <c r="I5" s="9"/>
      <c r="J5" s="3"/>
      <c r="K5" s="9"/>
      <c r="L5" s="3"/>
      <c r="M5" s="34" t="s">
        <v>29</v>
      </c>
      <c r="N5" s="9"/>
      <c r="O5" s="15"/>
    </row>
    <row r="6" spans="1:21" x14ac:dyDescent="0.5">
      <c r="A6" s="41"/>
      <c r="B6" s="41"/>
      <c r="C6" s="9"/>
      <c r="D6" s="3"/>
      <c r="E6" s="9"/>
      <c r="F6" s="3"/>
      <c r="G6" s="3"/>
      <c r="I6" s="9"/>
      <c r="J6" s="3"/>
      <c r="K6" s="9"/>
      <c r="L6" s="3"/>
      <c r="M6" s="49" t="s">
        <v>93</v>
      </c>
      <c r="N6" s="9"/>
      <c r="O6" s="15"/>
    </row>
    <row r="7" spans="1:21" ht="23.45" customHeight="1" x14ac:dyDescent="0.5">
      <c r="A7" s="41"/>
      <c r="B7" s="41"/>
      <c r="C7" s="2"/>
      <c r="D7" s="35"/>
      <c r="E7" s="2"/>
      <c r="F7" s="35"/>
      <c r="G7" s="35"/>
      <c r="I7" s="35"/>
      <c r="J7" s="35"/>
      <c r="K7" s="35"/>
      <c r="L7" s="35"/>
      <c r="M7" s="2" t="s">
        <v>107</v>
      </c>
      <c r="N7" s="2"/>
      <c r="O7" s="2"/>
    </row>
    <row r="8" spans="1:21" x14ac:dyDescent="0.5">
      <c r="A8" s="41"/>
      <c r="B8" s="41"/>
      <c r="C8" s="2"/>
      <c r="D8" s="35"/>
      <c r="F8" s="35"/>
      <c r="G8" s="35"/>
      <c r="I8" s="69" t="s">
        <v>27</v>
      </c>
      <c r="J8" s="69"/>
      <c r="K8" s="69"/>
      <c r="L8" s="35"/>
      <c r="M8" s="2" t="s">
        <v>112</v>
      </c>
      <c r="N8" s="2"/>
      <c r="O8" s="2"/>
    </row>
    <row r="9" spans="1:21" x14ac:dyDescent="0.5">
      <c r="A9" s="41"/>
      <c r="B9" s="41"/>
      <c r="C9" s="2" t="s">
        <v>95</v>
      </c>
      <c r="D9" s="35"/>
      <c r="E9" s="2" t="s">
        <v>94</v>
      </c>
      <c r="F9" s="26"/>
      <c r="G9" s="25" t="s">
        <v>149</v>
      </c>
      <c r="I9" s="2" t="s">
        <v>121</v>
      </c>
      <c r="J9" s="3"/>
      <c r="K9" s="37"/>
      <c r="L9" s="35"/>
      <c r="M9" s="2" t="s">
        <v>114</v>
      </c>
      <c r="N9" s="2"/>
      <c r="O9" s="2"/>
    </row>
    <row r="10" spans="1:21" x14ac:dyDescent="0.5">
      <c r="A10" s="41"/>
      <c r="B10" s="41"/>
      <c r="C10" s="34" t="s">
        <v>96</v>
      </c>
      <c r="D10" s="35"/>
      <c r="E10" s="34" t="s">
        <v>111</v>
      </c>
      <c r="F10" s="26"/>
      <c r="G10" s="34" t="s">
        <v>97</v>
      </c>
      <c r="I10" s="34" t="s">
        <v>98</v>
      </c>
      <c r="J10" s="3"/>
      <c r="K10" s="34" t="s">
        <v>99</v>
      </c>
      <c r="L10" s="35"/>
      <c r="M10" s="38" t="s">
        <v>113</v>
      </c>
      <c r="N10" s="39"/>
      <c r="O10" s="34" t="s">
        <v>100</v>
      </c>
      <c r="U10" s="50"/>
    </row>
    <row r="11" spans="1:21" x14ac:dyDescent="0.5">
      <c r="A11" s="7" t="s">
        <v>134</v>
      </c>
      <c r="B11" s="41"/>
      <c r="C11" s="2">
        <v>2854072500</v>
      </c>
      <c r="D11" s="9"/>
      <c r="E11" s="2">
        <v>523570729</v>
      </c>
      <c r="F11" s="9"/>
      <c r="G11" s="2">
        <v>19218670</v>
      </c>
      <c r="I11" s="2">
        <v>286125000</v>
      </c>
      <c r="J11" s="9"/>
      <c r="K11" s="2">
        <v>1335032994</v>
      </c>
      <c r="L11" s="9"/>
      <c r="M11" s="2">
        <v>2502215</v>
      </c>
      <c r="N11" s="2"/>
      <c r="O11" s="15">
        <f>SUM(C11:N11)</f>
        <v>5020522108</v>
      </c>
    </row>
    <row r="12" spans="1:21" x14ac:dyDescent="0.5">
      <c r="A12" s="3" t="s">
        <v>122</v>
      </c>
      <c r="B12" s="41"/>
      <c r="C12" s="2">
        <v>0</v>
      </c>
      <c r="D12" s="9"/>
      <c r="E12" s="2">
        <v>0</v>
      </c>
      <c r="F12" s="9"/>
      <c r="G12" s="2">
        <v>0</v>
      </c>
      <c r="I12" s="2">
        <v>0</v>
      </c>
      <c r="J12" s="9"/>
      <c r="K12" s="2">
        <v>-348196845</v>
      </c>
      <c r="L12" s="9"/>
      <c r="M12" s="2">
        <v>0</v>
      </c>
      <c r="N12" s="2"/>
      <c r="O12" s="15">
        <f>SUM(C12:N12)</f>
        <v>-348196845</v>
      </c>
    </row>
    <row r="13" spans="1:21" x14ac:dyDescent="0.5">
      <c r="A13" s="3" t="s">
        <v>129</v>
      </c>
      <c r="B13" s="41"/>
      <c r="C13" s="30">
        <v>0</v>
      </c>
      <c r="D13" s="9"/>
      <c r="E13" s="30">
        <v>0</v>
      </c>
      <c r="F13" s="9"/>
      <c r="G13" s="30">
        <v>0</v>
      </c>
      <c r="I13" s="30">
        <v>0</v>
      </c>
      <c r="J13" s="9"/>
      <c r="K13" s="30">
        <v>230745922</v>
      </c>
      <c r="L13" s="9"/>
      <c r="M13" s="30">
        <v>0</v>
      </c>
      <c r="N13" s="2"/>
      <c r="O13" s="30">
        <f>SUM(C13:N13)</f>
        <v>230745922</v>
      </c>
    </row>
    <row r="14" spans="1:21" x14ac:dyDescent="0.5">
      <c r="A14" s="3" t="s">
        <v>127</v>
      </c>
      <c r="B14" s="41"/>
      <c r="C14" s="31">
        <v>0</v>
      </c>
      <c r="D14" s="9"/>
      <c r="E14" s="31">
        <v>0</v>
      </c>
      <c r="F14" s="9"/>
      <c r="G14" s="31">
        <v>0</v>
      </c>
      <c r="I14" s="31">
        <v>0</v>
      </c>
      <c r="J14" s="9"/>
      <c r="K14" s="31">
        <v>0</v>
      </c>
      <c r="L14" s="9"/>
      <c r="M14" s="31">
        <v>232229</v>
      </c>
      <c r="N14" s="2"/>
      <c r="O14" s="31">
        <f>SUM(C14:N14)</f>
        <v>232229</v>
      </c>
    </row>
    <row r="15" spans="1:21" x14ac:dyDescent="0.5">
      <c r="A15" s="3" t="s">
        <v>101</v>
      </c>
      <c r="B15" s="41"/>
      <c r="C15" s="9">
        <f>SUM(C13:C14)</f>
        <v>0</v>
      </c>
      <c r="D15" s="9"/>
      <c r="E15" s="9">
        <f>SUM(E13:E14)</f>
        <v>0</v>
      </c>
      <c r="F15" s="9"/>
      <c r="G15" s="9">
        <f>SUM(G13:G14)</f>
        <v>0</v>
      </c>
      <c r="I15" s="9">
        <f>SUM(I13:I14)</f>
        <v>0</v>
      </c>
      <c r="J15" s="9"/>
      <c r="K15" s="9">
        <f>SUM(K13:K14)</f>
        <v>230745922</v>
      </c>
      <c r="L15" s="9"/>
      <c r="M15" s="9">
        <f>SUM(M13:M14)</f>
        <v>232229</v>
      </c>
      <c r="N15" s="9"/>
      <c r="O15" s="9">
        <f>SUM(C15:N15)</f>
        <v>230978151</v>
      </c>
    </row>
    <row r="16" spans="1:21" ht="24" thickBot="1" x14ac:dyDescent="0.55000000000000004">
      <c r="A16" s="7" t="s">
        <v>135</v>
      </c>
      <c r="B16" s="7"/>
      <c r="C16" s="32">
        <f>SUM(C11:C12,C15)</f>
        <v>2854072500</v>
      </c>
      <c r="D16" s="9"/>
      <c r="E16" s="32">
        <f>SUM(E11:E12,E15)</f>
        <v>523570729</v>
      </c>
      <c r="F16" s="9"/>
      <c r="G16" s="32">
        <f>SUM(G11:G12,G15)</f>
        <v>19218670</v>
      </c>
      <c r="I16" s="32">
        <f>SUM(I11:I12,I15)</f>
        <v>286125000</v>
      </c>
      <c r="J16" s="9"/>
      <c r="K16" s="32">
        <f>SUM(K11:K12,K15)</f>
        <v>1217582071</v>
      </c>
      <c r="L16" s="9"/>
      <c r="M16" s="32">
        <f>SUM(M11:M12,M15)</f>
        <v>2734444</v>
      </c>
      <c r="N16" s="9"/>
      <c r="O16" s="32">
        <f>SUM(O11:O12,O15)</f>
        <v>4903303414</v>
      </c>
    </row>
    <row r="17" spans="1:16" ht="24" thickTop="1" x14ac:dyDescent="0.5">
      <c r="A17" s="7"/>
      <c r="B17" s="7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42"/>
    </row>
    <row r="18" spans="1:16" x14ac:dyDescent="0.5">
      <c r="A18" s="7" t="s">
        <v>153</v>
      </c>
      <c r="B18" s="7"/>
      <c r="C18" s="2">
        <v>2854072500</v>
      </c>
      <c r="D18" s="9"/>
      <c r="E18" s="2">
        <v>523570729</v>
      </c>
      <c r="F18" s="9"/>
      <c r="G18" s="2">
        <v>19218670</v>
      </c>
      <c r="H18" s="9"/>
      <c r="I18" s="2">
        <v>286125000</v>
      </c>
      <c r="J18" s="9"/>
      <c r="K18" s="2">
        <v>1169851028</v>
      </c>
      <c r="L18" s="9"/>
      <c r="M18" s="2">
        <v>2734444</v>
      </c>
      <c r="N18" s="2"/>
      <c r="O18" s="2">
        <f>SUM(C18:N18)</f>
        <v>4855572371</v>
      </c>
      <c r="P18" s="41"/>
    </row>
    <row r="19" spans="1:16" x14ac:dyDescent="0.5">
      <c r="A19" s="3" t="s">
        <v>122</v>
      </c>
      <c r="B19" s="41"/>
      <c r="C19" s="2">
        <v>0</v>
      </c>
      <c r="D19" s="9"/>
      <c r="E19" s="2">
        <v>0</v>
      </c>
      <c r="F19" s="9"/>
      <c r="G19" s="2">
        <v>0</v>
      </c>
      <c r="I19" s="2">
        <v>0</v>
      </c>
      <c r="J19" s="9"/>
      <c r="K19" s="2">
        <v>-62789595</v>
      </c>
      <c r="L19" s="9"/>
      <c r="M19" s="2">
        <v>0</v>
      </c>
      <c r="N19" s="2"/>
      <c r="O19" s="15">
        <f>SUM(C19:N19)</f>
        <v>-62789595</v>
      </c>
      <c r="P19" s="41"/>
    </row>
    <row r="20" spans="1:16" x14ac:dyDescent="0.5">
      <c r="A20" s="3" t="s">
        <v>129</v>
      </c>
      <c r="B20" s="41"/>
      <c r="C20" s="30">
        <v>0</v>
      </c>
      <c r="D20" s="9"/>
      <c r="E20" s="30">
        <v>0</v>
      </c>
      <c r="F20" s="9"/>
      <c r="G20" s="30">
        <v>0</v>
      </c>
      <c r="H20" s="9"/>
      <c r="I20" s="30">
        <v>0</v>
      </c>
      <c r="J20" s="9"/>
      <c r="K20" s="30">
        <v>218135764</v>
      </c>
      <c r="L20" s="9"/>
      <c r="M20" s="30">
        <v>0</v>
      </c>
      <c r="N20" s="2"/>
      <c r="O20" s="30">
        <f>SUM(C20:N20)</f>
        <v>218135764</v>
      </c>
      <c r="P20" s="41"/>
    </row>
    <row r="21" spans="1:16" x14ac:dyDescent="0.5">
      <c r="A21" s="3" t="s">
        <v>127</v>
      </c>
      <c r="B21" s="41"/>
      <c r="C21" s="31">
        <v>0</v>
      </c>
      <c r="D21" s="9"/>
      <c r="E21" s="31">
        <v>0</v>
      </c>
      <c r="F21" s="9"/>
      <c r="G21" s="31">
        <v>0</v>
      </c>
      <c r="H21" s="9"/>
      <c r="I21" s="31">
        <v>0</v>
      </c>
      <c r="J21" s="9"/>
      <c r="K21" s="31">
        <v>0</v>
      </c>
      <c r="L21" s="9"/>
      <c r="M21" s="31">
        <v>146666</v>
      </c>
      <c r="N21" s="2"/>
      <c r="O21" s="31">
        <f>SUM(C21:N21)</f>
        <v>146666</v>
      </c>
      <c r="P21" s="41"/>
    </row>
    <row r="22" spans="1:16" x14ac:dyDescent="0.5">
      <c r="A22" s="3" t="s">
        <v>101</v>
      </c>
      <c r="B22" s="41"/>
      <c r="C22" s="9">
        <f>SUM(C20:C21)</f>
        <v>0</v>
      </c>
      <c r="D22" s="9"/>
      <c r="E22" s="9">
        <f>SUM(E20:E21)</f>
        <v>0</v>
      </c>
      <c r="F22" s="9"/>
      <c r="G22" s="9">
        <f>SUM(G20:G21)</f>
        <v>0</v>
      </c>
      <c r="H22" s="9"/>
      <c r="I22" s="9">
        <f>SUM(I20:I21)</f>
        <v>0</v>
      </c>
      <c r="J22" s="9"/>
      <c r="K22" s="9">
        <f>SUM(K20:K21)</f>
        <v>218135764</v>
      </c>
      <c r="L22" s="9"/>
      <c r="M22" s="9">
        <f>SUM(M20:M21)</f>
        <v>146666</v>
      </c>
      <c r="N22" s="9"/>
      <c r="O22" s="9">
        <f>SUM(C22:N22)</f>
        <v>218282430</v>
      </c>
      <c r="P22" s="41"/>
    </row>
    <row r="23" spans="1:16" ht="24" thickBot="1" x14ac:dyDescent="0.55000000000000004">
      <c r="A23" s="7" t="s">
        <v>154</v>
      </c>
      <c r="B23" s="7"/>
      <c r="C23" s="32">
        <f>C22+C19+C18</f>
        <v>2854072500</v>
      </c>
      <c r="D23" s="9"/>
      <c r="E23" s="32">
        <f>E22+E19+E18</f>
        <v>523570729</v>
      </c>
      <c r="F23" s="9"/>
      <c r="G23" s="32">
        <f>G22+G19+G18</f>
        <v>19218670</v>
      </c>
      <c r="H23" s="9"/>
      <c r="I23" s="32">
        <f>I22+I19+I18</f>
        <v>286125000</v>
      </c>
      <c r="J23" s="9"/>
      <c r="K23" s="32">
        <f>K22+K19+K18</f>
        <v>1325197197</v>
      </c>
      <c r="L23" s="9"/>
      <c r="M23" s="32">
        <f>M22+M19+M18</f>
        <v>2881110</v>
      </c>
      <c r="N23" s="9"/>
      <c r="O23" s="32">
        <f>O22+O19+O18</f>
        <v>5011065206</v>
      </c>
      <c r="P23" s="9"/>
    </row>
    <row r="24" spans="1:16" ht="24" thickTop="1" x14ac:dyDescent="0.5">
      <c r="A24" s="41"/>
      <c r="B24" s="41"/>
      <c r="C24" s="9">
        <f>C23-BS!D45</f>
        <v>0</v>
      </c>
      <c r="D24" s="9"/>
      <c r="E24" s="9">
        <f>E23-BS!D46</f>
        <v>0</v>
      </c>
      <c r="F24" s="9"/>
      <c r="G24" s="9"/>
      <c r="H24" s="9"/>
      <c r="I24" s="9">
        <f>I23-BS!D49</f>
        <v>0</v>
      </c>
      <c r="J24" s="9"/>
      <c r="K24" s="9">
        <f>K23-BS!D50</f>
        <v>0</v>
      </c>
      <c r="L24" s="9"/>
      <c r="M24" s="9"/>
      <c r="N24" s="9"/>
      <c r="O24" s="9">
        <f>O23-BS!D52</f>
        <v>0</v>
      </c>
      <c r="P24" s="41"/>
    </row>
    <row r="25" spans="1:16" x14ac:dyDescent="0.5">
      <c r="A25" s="3" t="s">
        <v>102</v>
      </c>
      <c r="M25" s="45" t="s">
        <v>41</v>
      </c>
    </row>
  </sheetData>
  <mergeCells count="3">
    <mergeCell ref="A2:O2"/>
    <mergeCell ref="A3:O3"/>
    <mergeCell ref="I8:K8"/>
  </mergeCells>
  <printOptions horizontalCentered="1"/>
  <pageMargins left="0.39370078740157483" right="0.39370078740157483" top="0.9055118110236221" bottom="0.19685039370078741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77"/>
  <sheetViews>
    <sheetView showGridLines="0" zoomScaleNormal="100" zoomScaleSheetLayoutView="100" workbookViewId="0">
      <selection activeCell="D5" sqref="D5"/>
    </sheetView>
  </sheetViews>
  <sheetFormatPr defaultColWidth="9" defaultRowHeight="24" customHeight="1" x14ac:dyDescent="0.5"/>
  <cols>
    <col min="1" max="1" width="61.75" style="42" customWidth="1"/>
    <col min="2" max="2" width="1.5" style="42" customWidth="1"/>
    <col min="3" max="3" width="7.25" style="42" customWidth="1"/>
    <col min="4" max="4" width="15.5" style="42" customWidth="1"/>
    <col min="5" max="5" width="0.75" style="42" customWidth="1"/>
    <col min="6" max="6" width="15.5" style="42" customWidth="1"/>
    <col min="7" max="7" width="9.125" style="61"/>
    <col min="8" max="8" width="15.125" style="61" bestFit="1" customWidth="1"/>
    <col min="9" max="15" width="9.125" style="61" customWidth="1"/>
    <col min="16" max="16384" width="9" style="42"/>
  </cols>
  <sheetData>
    <row r="1" spans="1:18" ht="24" customHeight="1" x14ac:dyDescent="0.5">
      <c r="A1" s="1" t="s">
        <v>110</v>
      </c>
      <c r="B1" s="41"/>
      <c r="C1" s="41"/>
      <c r="D1" s="41"/>
      <c r="E1" s="41"/>
      <c r="F1" s="41"/>
      <c r="P1" s="61"/>
      <c r="Q1" s="61"/>
      <c r="R1" s="61"/>
    </row>
    <row r="2" spans="1:18" s="61" customFormat="1" ht="24" customHeight="1" x14ac:dyDescent="0.5">
      <c r="A2" s="40" t="s">
        <v>56</v>
      </c>
      <c r="B2" s="41"/>
      <c r="C2" s="41"/>
      <c r="D2" s="41"/>
      <c r="E2" s="41"/>
      <c r="F2" s="62"/>
    </row>
    <row r="3" spans="1:18" s="61" customFormat="1" ht="24" customHeight="1" x14ac:dyDescent="0.5">
      <c r="A3" s="7" t="s">
        <v>156</v>
      </c>
      <c r="B3" s="41"/>
      <c r="C3" s="41"/>
      <c r="D3" s="41"/>
      <c r="E3" s="41"/>
      <c r="F3" s="62"/>
    </row>
    <row r="4" spans="1:18" s="61" customFormat="1" ht="24" customHeight="1" x14ac:dyDescent="0.5">
      <c r="A4" s="41"/>
      <c r="B4" s="41"/>
      <c r="C4" s="41"/>
      <c r="D4" s="15"/>
      <c r="E4" s="3"/>
      <c r="F4" s="15" t="s">
        <v>103</v>
      </c>
    </row>
    <row r="5" spans="1:18" s="61" customFormat="1" ht="24" customHeight="1" x14ac:dyDescent="0.5">
      <c r="A5" s="41"/>
      <c r="B5" s="41"/>
      <c r="C5" s="41"/>
      <c r="D5" s="24">
        <v>2567</v>
      </c>
      <c r="E5" s="26"/>
      <c r="F5" s="24">
        <v>2566</v>
      </c>
    </row>
    <row r="6" spans="1:18" s="61" customFormat="1" ht="24" customHeight="1" x14ac:dyDescent="0.5">
      <c r="A6" s="63" t="s">
        <v>57</v>
      </c>
      <c r="B6" s="41"/>
      <c r="C6" s="41"/>
      <c r="D6" s="9"/>
      <c r="E6" s="41"/>
      <c r="F6" s="9"/>
    </row>
    <row r="7" spans="1:18" s="61" customFormat="1" ht="24" customHeight="1" x14ac:dyDescent="0.5">
      <c r="A7" s="3" t="s">
        <v>47</v>
      </c>
      <c r="B7" s="41"/>
      <c r="C7" s="41"/>
      <c r="D7" s="9">
        <v>272493426</v>
      </c>
      <c r="E7" s="9"/>
      <c r="F7" s="9">
        <v>288905619</v>
      </c>
    </row>
    <row r="8" spans="1:18" s="61" customFormat="1" ht="24" customHeight="1" x14ac:dyDescent="0.5">
      <c r="A8" s="3" t="s">
        <v>58</v>
      </c>
      <c r="B8" s="41"/>
      <c r="C8" s="41"/>
      <c r="D8" s="9"/>
      <c r="E8" s="9"/>
      <c r="F8" s="9"/>
    </row>
    <row r="9" spans="1:18" s="61" customFormat="1" ht="24" customHeight="1" x14ac:dyDescent="0.5">
      <c r="A9" s="3" t="s">
        <v>59</v>
      </c>
      <c r="B9" s="41"/>
      <c r="C9" s="41"/>
      <c r="D9" s="9"/>
      <c r="E9" s="9"/>
      <c r="F9" s="9"/>
    </row>
    <row r="10" spans="1:18" s="61" customFormat="1" ht="24" customHeight="1" x14ac:dyDescent="0.5">
      <c r="A10" s="3" t="s">
        <v>60</v>
      </c>
      <c r="B10" s="41"/>
      <c r="C10" s="41"/>
      <c r="D10" s="15">
        <v>64894247</v>
      </c>
      <c r="E10" s="9"/>
      <c r="F10" s="15">
        <v>67004633</v>
      </c>
      <c r="G10" s="64"/>
    </row>
    <row r="11" spans="1:18" s="61" customFormat="1" ht="24" customHeight="1" x14ac:dyDescent="0.5">
      <c r="A11" s="3" t="s">
        <v>139</v>
      </c>
      <c r="B11" s="41"/>
      <c r="C11" s="41"/>
      <c r="D11" s="15">
        <v>-15869196</v>
      </c>
      <c r="E11" s="9"/>
      <c r="F11" s="15">
        <v>-2351900</v>
      </c>
      <c r="G11" s="64"/>
    </row>
    <row r="12" spans="1:18" s="61" customFormat="1" ht="24" customHeight="1" x14ac:dyDescent="0.5">
      <c r="A12" s="3" t="s">
        <v>161</v>
      </c>
      <c r="B12" s="41"/>
      <c r="C12" s="41"/>
      <c r="D12" s="15">
        <v>9074292</v>
      </c>
      <c r="E12" s="9"/>
      <c r="F12" s="15">
        <v>0</v>
      </c>
      <c r="G12" s="64"/>
    </row>
    <row r="13" spans="1:18" s="61" customFormat="1" ht="24" customHeight="1" x14ac:dyDescent="0.5">
      <c r="A13" s="3" t="s">
        <v>162</v>
      </c>
      <c r="B13" s="41"/>
      <c r="C13" s="41"/>
      <c r="D13" s="15">
        <v>-29798815</v>
      </c>
      <c r="E13" s="9"/>
      <c r="F13" s="15">
        <v>334940363</v>
      </c>
      <c r="G13" s="64"/>
    </row>
    <row r="14" spans="1:18" s="61" customFormat="1" ht="24" customHeight="1" x14ac:dyDescent="0.5">
      <c r="A14" s="3" t="s">
        <v>123</v>
      </c>
      <c r="B14" s="41"/>
      <c r="C14" s="41"/>
      <c r="D14" s="15">
        <v>75641798</v>
      </c>
      <c r="E14" s="9"/>
      <c r="F14" s="15">
        <v>59859469</v>
      </c>
      <c r="G14" s="64"/>
    </row>
    <row r="15" spans="1:18" s="61" customFormat="1" ht="24" customHeight="1" x14ac:dyDescent="0.5">
      <c r="A15" s="3" t="s">
        <v>165</v>
      </c>
      <c r="B15" s="41"/>
      <c r="C15" s="41"/>
      <c r="D15" s="15">
        <v>-35777246</v>
      </c>
      <c r="E15" s="9"/>
      <c r="F15" s="15">
        <v>-309529513</v>
      </c>
      <c r="G15" s="64"/>
    </row>
    <row r="16" spans="1:18" s="61" customFormat="1" ht="24" customHeight="1" x14ac:dyDescent="0.5">
      <c r="A16" s="3" t="s">
        <v>140</v>
      </c>
      <c r="B16" s="41"/>
      <c r="C16" s="41"/>
      <c r="D16" s="15">
        <v>-48598</v>
      </c>
      <c r="E16" s="9"/>
      <c r="F16" s="15">
        <v>-2391271</v>
      </c>
      <c r="G16" s="64"/>
    </row>
    <row r="17" spans="1:18" ht="24" customHeight="1" x14ac:dyDescent="0.5">
      <c r="A17" s="3" t="s">
        <v>163</v>
      </c>
      <c r="B17" s="41"/>
      <c r="C17" s="41"/>
      <c r="D17" s="15">
        <v>1195065</v>
      </c>
      <c r="E17" s="9"/>
      <c r="F17" s="15">
        <v>-1068039</v>
      </c>
      <c r="G17" s="3"/>
      <c r="H17" s="42"/>
      <c r="I17" s="42"/>
      <c r="J17" s="42"/>
      <c r="K17" s="42"/>
      <c r="L17" s="42"/>
      <c r="M17" s="42"/>
      <c r="N17" s="42"/>
      <c r="O17" s="42"/>
    </row>
    <row r="18" spans="1:18" s="61" customFormat="1" ht="24" customHeight="1" x14ac:dyDescent="0.5">
      <c r="A18" s="3" t="s">
        <v>61</v>
      </c>
      <c r="B18" s="41"/>
      <c r="C18" s="41"/>
      <c r="D18" s="15">
        <v>236096174</v>
      </c>
      <c r="E18" s="9"/>
      <c r="F18" s="15">
        <v>228246605</v>
      </c>
      <c r="G18" s="64"/>
    </row>
    <row r="19" spans="1:18" s="61" customFormat="1" ht="24" customHeight="1" x14ac:dyDescent="0.5">
      <c r="A19" s="3" t="s">
        <v>62</v>
      </c>
      <c r="B19" s="41"/>
      <c r="C19" s="41"/>
      <c r="D19" s="15">
        <v>-545590524</v>
      </c>
      <c r="E19" s="9"/>
      <c r="F19" s="15">
        <v>-487418114</v>
      </c>
      <c r="G19" s="64"/>
    </row>
    <row r="20" spans="1:18" s="61" customFormat="1" ht="24" customHeight="1" x14ac:dyDescent="0.5">
      <c r="A20" s="3" t="s">
        <v>63</v>
      </c>
      <c r="B20" s="41"/>
      <c r="C20" s="41"/>
      <c r="D20" s="15">
        <v>0</v>
      </c>
      <c r="E20" s="9"/>
      <c r="F20" s="15">
        <v>223550</v>
      </c>
      <c r="G20" s="64"/>
    </row>
    <row r="21" spans="1:18" s="61" customFormat="1" ht="24" customHeight="1" x14ac:dyDescent="0.5">
      <c r="A21" s="3" t="s">
        <v>64</v>
      </c>
      <c r="B21" s="41"/>
      <c r="C21" s="41"/>
      <c r="D21" s="65">
        <v>19091371</v>
      </c>
      <c r="E21" s="9"/>
      <c r="F21" s="65">
        <v>20376618</v>
      </c>
      <c r="G21" s="64"/>
    </row>
    <row r="22" spans="1:18" s="61" customFormat="1" ht="24" customHeight="1" x14ac:dyDescent="0.5">
      <c r="A22" s="7" t="s">
        <v>106</v>
      </c>
      <c r="B22" s="41"/>
      <c r="C22" s="41"/>
      <c r="D22" s="9"/>
      <c r="E22" s="9"/>
      <c r="F22" s="9"/>
    </row>
    <row r="23" spans="1:18" s="61" customFormat="1" ht="24" customHeight="1" x14ac:dyDescent="0.5">
      <c r="A23" s="7" t="s">
        <v>65</v>
      </c>
      <c r="B23" s="41"/>
      <c r="C23" s="41"/>
      <c r="D23" s="15">
        <f>SUM(D7:D21)</f>
        <v>51401994</v>
      </c>
      <c r="E23" s="9"/>
      <c r="F23" s="15">
        <f>SUM(F7:F21)</f>
        <v>196798020</v>
      </c>
    </row>
    <row r="24" spans="1:18" s="61" customFormat="1" ht="24" customHeight="1" x14ac:dyDescent="0.5">
      <c r="A24" s="3" t="s">
        <v>66</v>
      </c>
      <c r="B24" s="41"/>
      <c r="C24" s="41"/>
      <c r="D24" s="15"/>
      <c r="E24" s="9"/>
      <c r="F24" s="15"/>
    </row>
    <row r="25" spans="1:18" s="61" customFormat="1" ht="24" customHeight="1" x14ac:dyDescent="0.5">
      <c r="A25" s="3" t="s">
        <v>67</v>
      </c>
      <c r="B25" s="41"/>
      <c r="C25" s="41"/>
      <c r="D25" s="15">
        <v>-479934764</v>
      </c>
      <c r="E25" s="9"/>
      <c r="F25" s="15">
        <v>426046577</v>
      </c>
    </row>
    <row r="26" spans="1:18" s="61" customFormat="1" ht="24" customHeight="1" x14ac:dyDescent="0.5">
      <c r="A26" s="3" t="s">
        <v>68</v>
      </c>
      <c r="B26" s="41"/>
      <c r="C26" s="41"/>
      <c r="D26" s="15">
        <v>1111387373</v>
      </c>
      <c r="E26" s="9"/>
      <c r="F26" s="15">
        <v>2590401536</v>
      </c>
    </row>
    <row r="27" spans="1:18" s="61" customFormat="1" ht="24" customHeight="1" x14ac:dyDescent="0.5">
      <c r="A27" s="5" t="s">
        <v>69</v>
      </c>
      <c r="B27" s="41"/>
      <c r="C27" s="41"/>
      <c r="D27" s="15">
        <v>125506035</v>
      </c>
      <c r="E27" s="9"/>
      <c r="F27" s="15">
        <v>279163665</v>
      </c>
    </row>
    <row r="28" spans="1:18" s="61" customFormat="1" ht="24" customHeight="1" x14ac:dyDescent="0.5">
      <c r="A28" s="3" t="s">
        <v>117</v>
      </c>
      <c r="B28" s="41"/>
      <c r="C28" s="41"/>
      <c r="D28" s="15">
        <v>19878171</v>
      </c>
      <c r="E28" s="9"/>
      <c r="F28" s="15">
        <v>23844884</v>
      </c>
    </row>
    <row r="29" spans="1:18" s="61" customFormat="1" ht="24" customHeight="1" x14ac:dyDescent="0.5">
      <c r="A29" s="3" t="s">
        <v>70</v>
      </c>
      <c r="B29" s="41"/>
      <c r="C29" s="41"/>
      <c r="D29" s="15">
        <v>-9078716</v>
      </c>
      <c r="E29" s="9"/>
      <c r="F29" s="15">
        <v>-14075790</v>
      </c>
    </row>
    <row r="30" spans="1:18" s="61" customFormat="1" ht="24" customHeight="1" x14ac:dyDescent="0.5">
      <c r="A30" s="41"/>
      <c r="B30" s="41"/>
      <c r="C30" s="41"/>
      <c r="D30" s="41"/>
      <c r="E30" s="41"/>
      <c r="F30" s="41"/>
    </row>
    <row r="31" spans="1:18" s="61" customFormat="1" ht="24" customHeight="1" x14ac:dyDescent="0.5">
      <c r="A31" s="3" t="s">
        <v>102</v>
      </c>
      <c r="B31" s="41"/>
      <c r="C31" s="41"/>
      <c r="D31" s="41"/>
      <c r="E31" s="41"/>
      <c r="F31" s="62"/>
    </row>
    <row r="32" spans="1:18" ht="24" customHeight="1" x14ac:dyDescent="0.5">
      <c r="A32" s="1" t="s">
        <v>110</v>
      </c>
      <c r="B32" s="41"/>
      <c r="C32" s="41"/>
      <c r="D32" s="41"/>
      <c r="E32" s="41"/>
      <c r="F32" s="41"/>
      <c r="P32" s="61"/>
      <c r="Q32" s="61"/>
      <c r="R32" s="61"/>
    </row>
    <row r="33" spans="1:6" s="61" customFormat="1" ht="24" customHeight="1" x14ac:dyDescent="0.5">
      <c r="A33" s="40" t="s">
        <v>80</v>
      </c>
      <c r="B33" s="40"/>
      <c r="C33" s="40"/>
      <c r="D33" s="66"/>
      <c r="E33" s="40"/>
      <c r="F33" s="66"/>
    </row>
    <row r="34" spans="1:6" s="61" customFormat="1" ht="24" customHeight="1" x14ac:dyDescent="0.5">
      <c r="A34" s="68" t="s">
        <v>156</v>
      </c>
      <c r="B34" s="68"/>
      <c r="C34" s="68"/>
      <c r="D34" s="68"/>
      <c r="E34" s="68"/>
      <c r="F34" s="68"/>
    </row>
    <row r="35" spans="1:6" s="61" customFormat="1" ht="24" customHeight="1" x14ac:dyDescent="0.5">
      <c r="A35" s="41"/>
      <c r="B35" s="41"/>
      <c r="C35" s="41"/>
      <c r="D35" s="15"/>
      <c r="E35" s="3"/>
      <c r="F35" s="15" t="s">
        <v>103</v>
      </c>
    </row>
    <row r="36" spans="1:6" s="61" customFormat="1" ht="24" customHeight="1" x14ac:dyDescent="0.5">
      <c r="A36" s="41"/>
      <c r="B36" s="41"/>
      <c r="C36" s="41"/>
      <c r="D36" s="24">
        <v>2567</v>
      </c>
      <c r="E36" s="26"/>
      <c r="F36" s="24">
        <v>2566</v>
      </c>
    </row>
    <row r="37" spans="1:6" s="61" customFormat="1" ht="24" customHeight="1" x14ac:dyDescent="0.5">
      <c r="A37" s="3" t="s">
        <v>71</v>
      </c>
      <c r="B37" s="41"/>
      <c r="C37" s="41"/>
      <c r="D37" s="15"/>
      <c r="E37" s="9"/>
      <c r="F37" s="15"/>
    </row>
    <row r="38" spans="1:6" s="61" customFormat="1" ht="24" customHeight="1" x14ac:dyDescent="0.5">
      <c r="A38" s="3" t="s">
        <v>72</v>
      </c>
      <c r="B38" s="41"/>
      <c r="C38" s="41"/>
      <c r="D38" s="15">
        <v>78009100</v>
      </c>
      <c r="E38" s="9"/>
      <c r="F38" s="15">
        <v>-1072151786</v>
      </c>
    </row>
    <row r="39" spans="1:6" s="61" customFormat="1" ht="24" customHeight="1" x14ac:dyDescent="0.5">
      <c r="A39" s="3" t="s">
        <v>73</v>
      </c>
      <c r="B39" s="41"/>
      <c r="C39" s="41"/>
      <c r="D39" s="15">
        <v>-502470935</v>
      </c>
      <c r="E39" s="9"/>
      <c r="F39" s="15">
        <v>-1733521479</v>
      </c>
    </row>
    <row r="40" spans="1:6" s="61" customFormat="1" ht="24" customHeight="1" x14ac:dyDescent="0.5">
      <c r="A40" s="3" t="s">
        <v>126</v>
      </c>
      <c r="B40" s="41"/>
      <c r="C40" s="41"/>
      <c r="D40" s="15">
        <v>107900000</v>
      </c>
      <c r="E40" s="9"/>
      <c r="F40" s="15">
        <v>267400000</v>
      </c>
    </row>
    <row r="41" spans="1:6" s="61" customFormat="1" ht="24" customHeight="1" x14ac:dyDescent="0.5">
      <c r="A41" s="3" t="s">
        <v>74</v>
      </c>
      <c r="B41" s="41"/>
      <c r="C41" s="41"/>
      <c r="D41" s="15">
        <v>0</v>
      </c>
      <c r="E41" s="9"/>
      <c r="F41" s="15">
        <v>-4091423</v>
      </c>
    </row>
    <row r="42" spans="1:6" s="61" customFormat="1" ht="24" customHeight="1" x14ac:dyDescent="0.5">
      <c r="A42" s="3" t="s">
        <v>75</v>
      </c>
      <c r="B42" s="41"/>
      <c r="C42" s="41"/>
      <c r="D42" s="15">
        <v>-7897208</v>
      </c>
      <c r="E42" s="9"/>
      <c r="F42" s="15">
        <v>-2779258</v>
      </c>
    </row>
    <row r="43" spans="1:6" s="61" customFormat="1" ht="24" customHeight="1" x14ac:dyDescent="0.5">
      <c r="A43" s="3" t="s">
        <v>76</v>
      </c>
      <c r="B43" s="41"/>
      <c r="C43" s="41"/>
      <c r="D43" s="65">
        <v>-80737882</v>
      </c>
      <c r="E43" s="9"/>
      <c r="F43" s="65">
        <v>-118612428</v>
      </c>
    </row>
    <row r="44" spans="1:6" s="61" customFormat="1" ht="24" customHeight="1" x14ac:dyDescent="0.5">
      <c r="A44" s="3" t="s">
        <v>141</v>
      </c>
      <c r="B44" s="41"/>
      <c r="C44" s="41"/>
      <c r="D44" s="15">
        <f>SUM(D23:D29,D38:D43)</f>
        <v>413963168</v>
      </c>
      <c r="E44" s="9"/>
      <c r="F44" s="15">
        <f>SUM(F23:F29,F38:F43)</f>
        <v>838422518</v>
      </c>
    </row>
    <row r="45" spans="1:6" s="61" customFormat="1" ht="24" customHeight="1" x14ac:dyDescent="0.5">
      <c r="A45" s="3" t="s">
        <v>77</v>
      </c>
      <c r="B45" s="41"/>
      <c r="C45" s="41"/>
      <c r="D45" s="15">
        <v>-105726844</v>
      </c>
      <c r="E45" s="9"/>
      <c r="F45" s="15">
        <v>-144081116</v>
      </c>
    </row>
    <row r="46" spans="1:6" s="61" customFormat="1" ht="24" customHeight="1" x14ac:dyDescent="0.5">
      <c r="A46" s="22" t="s">
        <v>78</v>
      </c>
      <c r="B46" s="41"/>
      <c r="C46" s="41"/>
      <c r="D46" s="11">
        <v>524632502</v>
      </c>
      <c r="E46" s="9"/>
      <c r="F46" s="11">
        <v>478989166</v>
      </c>
    </row>
    <row r="47" spans="1:6" s="61" customFormat="1" ht="24" customHeight="1" x14ac:dyDescent="0.5">
      <c r="A47" s="3" t="s">
        <v>79</v>
      </c>
      <c r="B47" s="41"/>
      <c r="C47" s="41"/>
      <c r="D47" s="65">
        <v>-50648762</v>
      </c>
      <c r="E47" s="9"/>
      <c r="F47" s="65">
        <v>-104092261</v>
      </c>
    </row>
    <row r="48" spans="1:6" s="61" customFormat="1" ht="24" customHeight="1" x14ac:dyDescent="0.5">
      <c r="A48" s="7" t="s">
        <v>142</v>
      </c>
      <c r="B48" s="41"/>
      <c r="C48" s="41"/>
      <c r="D48" s="13">
        <f>SUM(D44:D47)</f>
        <v>782220064</v>
      </c>
      <c r="E48" s="9"/>
      <c r="F48" s="13">
        <f>SUM(F44:F47)</f>
        <v>1069238307</v>
      </c>
    </row>
    <row r="49" spans="1:18" s="61" customFormat="1" ht="24" customHeight="1" x14ac:dyDescent="0.5">
      <c r="A49" s="63" t="s">
        <v>81</v>
      </c>
      <c r="B49" s="41"/>
      <c r="C49" s="41"/>
      <c r="D49" s="9"/>
      <c r="E49" s="9"/>
      <c r="F49" s="9"/>
    </row>
    <row r="50" spans="1:18" s="61" customFormat="1" ht="24" customHeight="1" x14ac:dyDescent="0.5">
      <c r="A50" s="3" t="s">
        <v>82</v>
      </c>
      <c r="B50" s="41"/>
      <c r="C50" s="41"/>
      <c r="D50" s="9"/>
      <c r="E50" s="9"/>
      <c r="F50" s="9"/>
    </row>
    <row r="51" spans="1:18" s="61" customFormat="1" ht="24" customHeight="1" x14ac:dyDescent="0.5">
      <c r="A51" s="22" t="s">
        <v>83</v>
      </c>
      <c r="B51" s="41"/>
      <c r="C51" s="41"/>
      <c r="D51" s="11">
        <v>-4285871</v>
      </c>
      <c r="E51" s="9"/>
      <c r="F51" s="11">
        <v>-11690497</v>
      </c>
    </row>
    <row r="52" spans="1:18" s="61" customFormat="1" ht="24" customHeight="1" x14ac:dyDescent="0.5">
      <c r="A52" s="22" t="s">
        <v>84</v>
      </c>
      <c r="B52" s="41"/>
      <c r="C52" s="41"/>
      <c r="D52" s="11">
        <v>82882</v>
      </c>
      <c r="E52" s="9"/>
      <c r="F52" s="11">
        <v>341962</v>
      </c>
    </row>
    <row r="53" spans="1:18" s="61" customFormat="1" ht="24" customHeight="1" x14ac:dyDescent="0.5">
      <c r="A53" s="22" t="s">
        <v>147</v>
      </c>
      <c r="B53" s="41"/>
      <c r="C53" s="41"/>
      <c r="D53" s="11">
        <v>0</v>
      </c>
      <c r="E53" s="9"/>
      <c r="F53" s="11">
        <v>2355231</v>
      </c>
    </row>
    <row r="54" spans="1:18" s="61" customFormat="1" ht="24" customHeight="1" x14ac:dyDescent="0.5">
      <c r="A54" s="22" t="s">
        <v>85</v>
      </c>
      <c r="B54" s="41"/>
      <c r="C54" s="41"/>
      <c r="D54" s="11">
        <v>-778471</v>
      </c>
      <c r="E54" s="9"/>
      <c r="F54" s="11">
        <v>-13178532</v>
      </c>
    </row>
    <row r="55" spans="1:18" s="61" customFormat="1" ht="24" customHeight="1" x14ac:dyDescent="0.5">
      <c r="A55" s="40" t="s">
        <v>86</v>
      </c>
      <c r="B55" s="41"/>
      <c r="C55" s="41"/>
      <c r="D55" s="14">
        <f>SUM(D51:D54)</f>
        <v>-4981460</v>
      </c>
      <c r="E55" s="9"/>
      <c r="F55" s="14">
        <f>SUM(F51:F54)</f>
        <v>-22171836</v>
      </c>
    </row>
    <row r="56" spans="1:18" s="61" customFormat="1" ht="24" customHeight="1" x14ac:dyDescent="0.5">
      <c r="A56" s="41"/>
      <c r="B56" s="41"/>
      <c r="C56" s="41"/>
      <c r="D56" s="41"/>
      <c r="E56" s="41"/>
      <c r="F56" s="41"/>
    </row>
    <row r="57" spans="1:18" s="61" customFormat="1" ht="24" customHeight="1" x14ac:dyDescent="0.5">
      <c r="A57" s="3" t="s">
        <v>102</v>
      </c>
      <c r="B57" s="41"/>
      <c r="C57" s="41"/>
      <c r="D57" s="41"/>
      <c r="E57" s="41"/>
      <c r="F57" s="62"/>
    </row>
    <row r="58" spans="1:18" ht="24" customHeight="1" x14ac:dyDescent="0.5">
      <c r="A58" s="1" t="s">
        <v>110</v>
      </c>
      <c r="B58" s="41"/>
      <c r="C58" s="41"/>
      <c r="D58" s="41"/>
      <c r="E58" s="41"/>
      <c r="F58" s="41"/>
      <c r="P58" s="61"/>
      <c r="Q58" s="61"/>
      <c r="R58" s="61"/>
    </row>
    <row r="59" spans="1:18" s="61" customFormat="1" ht="24" customHeight="1" x14ac:dyDescent="0.5">
      <c r="A59" s="40" t="s">
        <v>80</v>
      </c>
      <c r="B59" s="40"/>
      <c r="C59" s="40"/>
      <c r="D59" s="66"/>
      <c r="E59" s="40"/>
      <c r="F59" s="66"/>
    </row>
    <row r="60" spans="1:18" s="61" customFormat="1" ht="24" customHeight="1" x14ac:dyDescent="0.5">
      <c r="A60" s="68" t="s">
        <v>156</v>
      </c>
      <c r="B60" s="68"/>
      <c r="C60" s="68"/>
      <c r="D60" s="68"/>
      <c r="E60" s="68"/>
      <c r="F60" s="68"/>
    </row>
    <row r="61" spans="1:18" s="61" customFormat="1" ht="24" customHeight="1" x14ac:dyDescent="0.5">
      <c r="A61" s="41"/>
      <c r="B61" s="41"/>
      <c r="C61" s="41"/>
      <c r="D61" s="15"/>
      <c r="E61" s="3"/>
      <c r="F61" s="15" t="s">
        <v>103</v>
      </c>
    </row>
    <row r="62" spans="1:18" s="61" customFormat="1" ht="24" customHeight="1" x14ac:dyDescent="0.5">
      <c r="A62" s="41"/>
      <c r="B62" s="41"/>
      <c r="C62" s="41"/>
      <c r="D62" s="24">
        <v>2567</v>
      </c>
      <c r="E62" s="26"/>
      <c r="F62" s="24">
        <v>2566</v>
      </c>
    </row>
    <row r="63" spans="1:18" s="61" customFormat="1" ht="24" customHeight="1" x14ac:dyDescent="0.5">
      <c r="A63" s="63" t="s">
        <v>87</v>
      </c>
      <c r="B63" s="41"/>
      <c r="C63" s="41"/>
      <c r="D63" s="9"/>
      <c r="E63" s="9"/>
      <c r="F63" s="9"/>
    </row>
    <row r="64" spans="1:18" s="61" customFormat="1" ht="24" customHeight="1" x14ac:dyDescent="0.5">
      <c r="A64" s="67" t="s">
        <v>88</v>
      </c>
      <c r="B64" s="41"/>
      <c r="C64" s="41"/>
      <c r="D64" s="9"/>
      <c r="E64" s="9"/>
      <c r="F64" s="9"/>
    </row>
    <row r="65" spans="1:6" s="61" customFormat="1" ht="24" customHeight="1" x14ac:dyDescent="0.5">
      <c r="A65" s="22" t="s">
        <v>118</v>
      </c>
      <c r="B65" s="41"/>
      <c r="C65" s="41"/>
      <c r="D65" s="9">
        <v>11875000000</v>
      </c>
      <c r="E65" s="9"/>
      <c r="F65" s="9">
        <v>42800000000</v>
      </c>
    </row>
    <row r="66" spans="1:6" s="61" customFormat="1" ht="24" customHeight="1" x14ac:dyDescent="0.5">
      <c r="A66" s="22" t="s">
        <v>119</v>
      </c>
      <c r="B66" s="41"/>
      <c r="C66" s="41"/>
      <c r="D66" s="9">
        <v>-10090000000</v>
      </c>
      <c r="E66" s="9"/>
      <c r="F66" s="9">
        <v>-43435000000</v>
      </c>
    </row>
    <row r="67" spans="1:6" s="61" customFormat="1" ht="24" customHeight="1" x14ac:dyDescent="0.5">
      <c r="A67" s="22" t="s">
        <v>89</v>
      </c>
      <c r="B67" s="41"/>
      <c r="C67" s="41"/>
      <c r="D67" s="9">
        <v>11660196286</v>
      </c>
      <c r="E67" s="9"/>
      <c r="F67" s="9">
        <v>15765318431</v>
      </c>
    </row>
    <row r="68" spans="1:6" s="61" customFormat="1" ht="24" customHeight="1" x14ac:dyDescent="0.5">
      <c r="A68" s="22" t="s">
        <v>90</v>
      </c>
      <c r="B68" s="41"/>
      <c r="C68" s="41"/>
      <c r="D68" s="9">
        <v>-14253264952</v>
      </c>
      <c r="E68" s="9"/>
      <c r="F68" s="9">
        <v>-15605000000</v>
      </c>
    </row>
    <row r="69" spans="1:6" s="61" customFormat="1" ht="24" customHeight="1" x14ac:dyDescent="0.5">
      <c r="A69" s="22" t="s">
        <v>91</v>
      </c>
      <c r="B69" s="41"/>
      <c r="C69" s="41"/>
      <c r="D69" s="9">
        <v>-43941312</v>
      </c>
      <c r="E69" s="9"/>
      <c r="F69" s="9">
        <v>-45378338</v>
      </c>
    </row>
    <row r="70" spans="1:6" s="61" customFormat="1" ht="24" customHeight="1" x14ac:dyDescent="0.5">
      <c r="A70" s="22" t="s">
        <v>92</v>
      </c>
      <c r="B70" s="41"/>
      <c r="C70" s="41"/>
      <c r="D70" s="9">
        <v>-62789595</v>
      </c>
      <c r="E70" s="9"/>
      <c r="F70" s="9">
        <v>-348196845</v>
      </c>
    </row>
    <row r="71" spans="1:6" s="61" customFormat="1" ht="24" customHeight="1" x14ac:dyDescent="0.5">
      <c r="A71" s="7" t="s">
        <v>143</v>
      </c>
      <c r="B71" s="41"/>
      <c r="C71" s="41"/>
      <c r="D71" s="14">
        <f>SUM(D65:D70)</f>
        <v>-914799573</v>
      </c>
      <c r="E71" s="9"/>
      <c r="F71" s="14">
        <f>SUM(F65:F70)</f>
        <v>-868256752</v>
      </c>
    </row>
    <row r="72" spans="1:6" s="61" customFormat="1" ht="24" customHeight="1" x14ac:dyDescent="0.5">
      <c r="A72" s="7" t="s">
        <v>115</v>
      </c>
      <c r="B72" s="41"/>
      <c r="C72" s="41"/>
      <c r="D72" s="9">
        <f>D48+D55+D71</f>
        <v>-137560969</v>
      </c>
      <c r="E72" s="9"/>
      <c r="F72" s="9">
        <f>F48+F55+F71</f>
        <v>178809719</v>
      </c>
    </row>
    <row r="73" spans="1:6" s="61" customFormat="1" ht="24" customHeight="1" x14ac:dyDescent="0.5">
      <c r="A73" s="3" t="s">
        <v>164</v>
      </c>
      <c r="B73" s="41"/>
      <c r="C73" s="41"/>
      <c r="D73" s="9">
        <v>-349864</v>
      </c>
      <c r="E73" s="9"/>
      <c r="F73" s="9">
        <v>-13556</v>
      </c>
    </row>
    <row r="74" spans="1:6" s="61" customFormat="1" ht="24" customHeight="1" x14ac:dyDescent="0.5">
      <c r="A74" s="22" t="s">
        <v>136</v>
      </c>
      <c r="B74" s="41"/>
      <c r="C74" s="41"/>
      <c r="D74" s="13">
        <v>269359751</v>
      </c>
      <c r="E74" s="9"/>
      <c r="F74" s="13">
        <v>450707716</v>
      </c>
    </row>
    <row r="75" spans="1:6" s="61" customFormat="1" ht="24" customHeight="1" thickBot="1" x14ac:dyDescent="0.55000000000000004">
      <c r="A75" s="7" t="s">
        <v>137</v>
      </c>
      <c r="B75" s="41"/>
      <c r="C75" s="41"/>
      <c r="D75" s="8">
        <f>SUM(D72:D74)</f>
        <v>131448918</v>
      </c>
      <c r="E75" s="9"/>
      <c r="F75" s="8">
        <f>SUM(F72:F74)</f>
        <v>629503879</v>
      </c>
    </row>
    <row r="76" spans="1:6" s="61" customFormat="1" ht="24" customHeight="1" thickTop="1" x14ac:dyDescent="0.5">
      <c r="A76" s="41"/>
      <c r="B76" s="41"/>
      <c r="C76" s="41"/>
      <c r="D76" s="4">
        <f>D75-BS!D7</f>
        <v>0</v>
      </c>
      <c r="E76" s="4"/>
      <c r="F76" s="4"/>
    </row>
    <row r="77" spans="1:6" s="61" customFormat="1" ht="24" customHeight="1" x14ac:dyDescent="0.5">
      <c r="A77" s="3" t="s">
        <v>102</v>
      </c>
      <c r="B77" s="42"/>
      <c r="C77" s="42"/>
      <c r="D77" s="45"/>
      <c r="E77" s="42"/>
      <c r="F77" s="42"/>
    </row>
  </sheetData>
  <mergeCells count="2">
    <mergeCell ref="A34:F34"/>
    <mergeCell ref="A60:F60"/>
  </mergeCells>
  <pageMargins left="0.6692913385826772" right="0.55118110236220474" top="0.9055118110236221" bottom="0.27559055118110237" header="0.31496062992125984" footer="0.31496062992125984"/>
  <pageSetup paperSize="9" scale="80" orientation="portrait" r:id="rId1"/>
  <rowBreaks count="2" manualBreakCount="2">
    <brk id="31" max="5" man="1"/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Only</vt:lpstr>
      <vt:lpstr>CF</vt:lpstr>
      <vt:lpstr>BS!Print_Area</vt:lpstr>
      <vt:lpstr>CF!Print_Area</vt:lpstr>
      <vt:lpstr>Only!Print_Area</vt:lpstr>
      <vt:lpstr>PL!Print_Area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Tirada Na Nongkhai</dc:creator>
  <cp:lastModifiedBy>Prapasri Wongsawangsiri (Acc)</cp:lastModifiedBy>
  <cp:lastPrinted>2024-08-21T10:07:40Z</cp:lastPrinted>
  <dcterms:created xsi:type="dcterms:W3CDTF">2021-01-18T02:03:36Z</dcterms:created>
  <dcterms:modified xsi:type="dcterms:W3CDTF">2024-09-10T10:22:30Z</dcterms:modified>
</cp:coreProperties>
</file>