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ate1904="1" backupFile="1"/>
  <mc:AlternateContent xmlns:mc="http://schemas.openxmlformats.org/markup-compatibility/2006">
    <mc:Choice Requires="x15">
      <x15ac:absPath xmlns:x15ac="http://schemas.microsoft.com/office/spreadsheetml/2010/11/ac" url="G:\F\FinSt_2024_FSI\F\Finansa Securities\YE'2024\CONVERT\"/>
    </mc:Choice>
  </mc:AlternateContent>
  <xr:revisionPtr revIDLastSave="0" documentId="13_ncr:1_{5B1B65A2-AE9D-492F-A646-052AC2439EAD}" xr6:coauthVersionLast="47" xr6:coauthVersionMax="47" xr10:uidLastSave="{00000000-0000-0000-0000-000000000000}"/>
  <bookViews>
    <workbookView xWindow="-108" yWindow="-108" windowWidth="23256" windowHeight="12456" firstSheet="7" activeTab="10" xr2:uid="{00000000-000D-0000-FFFF-FFFF00000000}"/>
  </bookViews>
  <sheets>
    <sheet name="NAV000" sheetId="1" state="hidden" r:id="rId1"/>
    <sheet name="000000" sheetId="2" state="veryHidden" r:id="rId2"/>
    <sheet name="100000" sheetId="3" state="veryHidden" r:id="rId3"/>
    <sheet name="200000" sheetId="4" state="veryHidden" r:id="rId4"/>
    <sheet name="300000" sheetId="5" state="veryHidden" r:id="rId5"/>
    <sheet name="400000" sheetId="6" state="veryHidden" r:id="rId6"/>
    <sheet name="500000" sheetId="7" state="veryHidden" r:id="rId7"/>
    <sheet name="BS (T)" sheetId="9" r:id="rId8"/>
    <sheet name="PL (T)" sheetId="10" r:id="rId9"/>
    <sheet name="CE (T)" sheetId="16" r:id="rId10"/>
    <sheet name="CF (T)" sheetId="12" r:id="rId11"/>
  </sheets>
  <definedNames>
    <definedName name="AS2DocOpenMode" hidden="1">"AS2DocumentEdit"</definedName>
    <definedName name="_xlnm.Print_Area" localSheetId="7">'BS (T)'!$A$1:$H$41</definedName>
    <definedName name="_xlnm.Print_Area" localSheetId="9">'CE (T)'!$A$1:$L$28</definedName>
    <definedName name="_xlnm.Print_Area" localSheetId="10">'CF (T)'!$A$1:$E$65</definedName>
    <definedName name="_xlnm.Print_Area" localSheetId="8">'PL (T)'!$A$1:$G$41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0" l="1"/>
  <c r="E53" i="12"/>
  <c r="C53" i="12"/>
  <c r="C56" i="12"/>
  <c r="C49" i="12" l="1"/>
  <c r="E49" i="12"/>
  <c r="D33" i="10"/>
  <c r="F33" i="10"/>
  <c r="L12" i="16" l="1"/>
  <c r="L13" i="16"/>
  <c r="L15" i="16" s="1"/>
  <c r="L14" i="16"/>
  <c r="D15" i="16"/>
  <c r="D17" i="16" s="1"/>
  <c r="F15" i="16"/>
  <c r="F17" i="16" s="1"/>
  <c r="H15" i="16"/>
  <c r="H17" i="16" s="1"/>
  <c r="J15" i="16"/>
  <c r="J17" i="16" s="1"/>
  <c r="L16" i="16"/>
  <c r="L19" i="16"/>
  <c r="L21" i="16"/>
  <c r="D22" i="16"/>
  <c r="D23" i="16" s="1"/>
  <c r="F22" i="16"/>
  <c r="F23" i="16" s="1"/>
  <c r="J22" i="16"/>
  <c r="J23" i="16" s="1"/>
  <c r="L17" i="16" l="1"/>
  <c r="F30" i="10"/>
  <c r="F34" i="10" s="1"/>
  <c r="J24" i="16" l="1"/>
  <c r="F24" i="16"/>
  <c r="D24" i="16"/>
  <c r="D30" i="10" l="1"/>
  <c r="D34" i="10" s="1"/>
  <c r="E32" i="9" l="1"/>
  <c r="E23" i="9" l="1"/>
  <c r="E16" i="9"/>
  <c r="G23" i="9" l="1"/>
  <c r="G16" i="9"/>
  <c r="G32" i="9" l="1"/>
  <c r="F19" i="10" l="1"/>
  <c r="F12" i="10"/>
  <c r="D19" i="10"/>
  <c r="D20" i="10" s="1"/>
  <c r="C7" i="12" s="1"/>
  <c r="D12" i="10"/>
  <c r="E7" i="12" l="1"/>
  <c r="E20" i="12" s="1"/>
  <c r="E29" i="12" s="1"/>
  <c r="E32" i="12" s="1"/>
  <c r="E54" i="12" s="1"/>
  <c r="E57" i="12" s="1"/>
  <c r="C20" i="12"/>
  <c r="C29" i="12" s="1"/>
  <c r="C32" i="12" s="1"/>
  <c r="C54" i="12" s="1"/>
  <c r="C57" i="12" s="1"/>
  <c r="C58" i="12" s="1"/>
  <c r="F22" i="10"/>
  <c r="F35" i="10" s="1"/>
  <c r="D22" i="10"/>
  <c r="E33" i="9"/>
  <c r="H22" i="16" l="1"/>
  <c r="H23" i="16" s="1"/>
  <c r="L20" i="16"/>
  <c r="D35" i="10"/>
  <c r="G33" i="9"/>
  <c r="H24" i="16" l="1"/>
  <c r="L22" i="16"/>
  <c r="G34" i="9"/>
  <c r="L23" i="16" l="1"/>
  <c r="L24" i="16" s="1"/>
  <c r="E34" i="9"/>
</calcChain>
</file>

<file path=xl/sharedStrings.xml><?xml version="1.0" encoding="utf-8"?>
<sst xmlns="http://schemas.openxmlformats.org/spreadsheetml/2006/main" count="163" uniqueCount="135">
  <si>
    <t>หมายเหตุ</t>
  </si>
  <si>
    <t>รวมสินทรัพย์</t>
  </si>
  <si>
    <t>หมายเหตุประกอบงบการเงินเป็นส่วนหนึ่งของงบการเงินนี้</t>
  </si>
  <si>
    <t>รวมหนี้สิน</t>
  </si>
  <si>
    <t xml:space="preserve"> </t>
  </si>
  <si>
    <t>กรรมการ</t>
  </si>
  <si>
    <t>งบกระแสเงินสด</t>
  </si>
  <si>
    <t>เงินสดและรายการเทียบเท่าเงินสด</t>
  </si>
  <si>
    <t>ค่าใช้จ่าย</t>
  </si>
  <si>
    <t>รวมค่าใช้จ่าย</t>
  </si>
  <si>
    <t>หนี้สิน</t>
  </si>
  <si>
    <t>กระแสเงินสดจากกิจกรรมดำเนินงาน</t>
  </si>
  <si>
    <t>ทุนเรือนหุ้น</t>
  </si>
  <si>
    <t>สินทรัพย์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</si>
  <si>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</si>
  <si>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</si>
  <si>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</si>
  <si>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</si>
  <si>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งบแสดงการเปลี่ยนแปลงส่วนของเจ้าของ</t>
  </si>
  <si>
    <t>งบกำไรขาดทุนเบ็ดเสร็จ</t>
  </si>
  <si>
    <t>และชำระแล้ว</t>
  </si>
  <si>
    <t>กำไรหรือขาดทุน:</t>
  </si>
  <si>
    <t>รายได้</t>
  </si>
  <si>
    <t>รวมรายได้</t>
  </si>
  <si>
    <t>รายได้ค่าธรรมเนียมและบริการ</t>
  </si>
  <si>
    <t>สินทรัพย์อื่น</t>
  </si>
  <si>
    <t xml:space="preserve">   เป็นเงินสดรับ (จ่าย) จากกิจกรรมดำเนินงาน</t>
  </si>
  <si>
    <t xml:space="preserve">   สินทรัพย์และหนี้สินดำเนินงาน</t>
  </si>
  <si>
    <t xml:space="preserve">   สินทรัพย์อื่น</t>
  </si>
  <si>
    <t>ค่าธรรมเนียมและบริการจ่าย</t>
  </si>
  <si>
    <t>กำไรสะสม</t>
  </si>
  <si>
    <t xml:space="preserve">   ทุนที่ออกและชำระแล้ว</t>
  </si>
  <si>
    <t>ทุนที่ออก</t>
  </si>
  <si>
    <t>รวม</t>
  </si>
  <si>
    <t>ค่าใช้จ่ายผลประโยชน์พนักงาน</t>
  </si>
  <si>
    <t>ค่าใช้จ่ายอื่น</t>
  </si>
  <si>
    <t>รายการที่จะไม่ถูกบันทึกในส่วนของกำไรหรือขาดทุนในภายหลัง</t>
  </si>
  <si>
    <t>ภาษีเงินได้</t>
  </si>
  <si>
    <t>สินทรัพย์ดำเนินงาน (เพิ่มขึ้น) ลดลง</t>
  </si>
  <si>
    <t>หนี้สินดำเนินงานเพิ่มขึ้น (ลดลง)</t>
  </si>
  <si>
    <t>รายได้ดอกเบี้ย</t>
  </si>
  <si>
    <t>สำรองผลประโยชน์ระยะยาวของพนักงาน</t>
  </si>
  <si>
    <t>ลูกหนี้ค่าธรรมเนียมและบริการ</t>
  </si>
  <si>
    <t>กำไร (ขาดทุน) ก่อนภาษีเงินได้</t>
  </si>
  <si>
    <t xml:space="preserve">   ลูกหนี้ค่าธรรมเนียมและบริการ</t>
  </si>
  <si>
    <t>กำไร (ขาดทุน) ต่อหุ้นขั้นพื้นฐาน</t>
  </si>
  <si>
    <t>สินทรัพย์สิทธิการใช้</t>
  </si>
  <si>
    <t xml:space="preserve">หนี้สินตามสัญญาเช่า </t>
  </si>
  <si>
    <t xml:space="preserve">   ค่าเสื่อมราคาและรายจ่ายตัดบัญชี</t>
  </si>
  <si>
    <t xml:space="preserve">   สำรองผลประโยชน์ระยะยาวของพนักงาน</t>
  </si>
  <si>
    <t>กระแสเงินสดจากกิจกรรมจัดหาเงิน</t>
  </si>
  <si>
    <t>เงินสดจ่ายชำระหนี้ตามสัญญาเช่าการเงิน</t>
  </si>
  <si>
    <t>ค่าใช้จ่ายดอกเบี้ย</t>
  </si>
  <si>
    <t>รายการปรับกระทบกำไรก่อนภาษีเงินได้</t>
  </si>
  <si>
    <t xml:space="preserve">   หนี้สินอื่น</t>
  </si>
  <si>
    <t xml:space="preserve">   เงินลงทุน</t>
  </si>
  <si>
    <t>กระแสเงินสดจากกิจกรรมลงทุน</t>
  </si>
  <si>
    <t>เงินลงทุน</t>
  </si>
  <si>
    <t>(หน่วย: พันบาท)</t>
  </si>
  <si>
    <t>อสังหาริมทรัพย์เพื่อการลงทุน</t>
  </si>
  <si>
    <t>สินทรัพย์ไม่มีตัวตน</t>
  </si>
  <si>
    <t>ค่าใช้จ่ายเกี่ยวกับพนักงานค้างจ่าย</t>
  </si>
  <si>
    <t xml:space="preserve">   จัดสรรแล้ว - สำรองตามกฎหมาย</t>
  </si>
  <si>
    <t xml:space="preserve">   ยังไม่ได้จัดสรร</t>
  </si>
  <si>
    <t>องค์ประกอบอื่นของส่วนของเจ้าของ</t>
  </si>
  <si>
    <t xml:space="preserve">      หุ้นสามัญ 40,000,000 หุ้น มูลค่าหุ้นละ 10 บาท </t>
  </si>
  <si>
    <t>รายได้อื่น</t>
  </si>
  <si>
    <t>บริษัทหลักทรัพย์ ฟินันซ่า จำกัด</t>
  </si>
  <si>
    <t xml:space="preserve">จัดสรรแล้ว - </t>
  </si>
  <si>
    <t>สำรองตามกฎหมาย</t>
  </si>
  <si>
    <t>ยังไม่ได้จัดสรร</t>
  </si>
  <si>
    <t>กำไรขาดทุนเบ็ดเสร็จอื่น</t>
  </si>
  <si>
    <t>ในตราสารทุนที่กำหนดให้</t>
  </si>
  <si>
    <t>วัดมูลค่าด้วยมูลค่ายุติธรรม</t>
  </si>
  <si>
    <t xml:space="preserve">ผ่านกำไรขาดทุนเบ็ดเสร็จอื่น </t>
  </si>
  <si>
    <t xml:space="preserve">      สินทรัพย์สิทธิการใช้และสินทรัพย์ไม่มีตัวตน</t>
  </si>
  <si>
    <t xml:space="preserve">   รายได้ดอกเบี้ย</t>
  </si>
  <si>
    <t xml:space="preserve">   เงินปันผลรับ</t>
  </si>
  <si>
    <t xml:space="preserve">   ค่าใช้จ่ายเกี่ยวกับพนักงานค้างจ่าย</t>
  </si>
  <si>
    <t>2566</t>
  </si>
  <si>
    <t>ยอดคงเหลือ ณ วันที่ 1 มกราคม 2566</t>
  </si>
  <si>
    <t>งบกระแสเงินสด (ต่อ)</t>
  </si>
  <si>
    <t>(หน่วย: บาท)</t>
  </si>
  <si>
    <t xml:space="preserve">   ค่าใช้จ่ายดอกเบี้ย</t>
  </si>
  <si>
    <t>เงินสดรับดอกเบี้ย</t>
  </si>
  <si>
    <t>เงินสดรับเงินปันผล</t>
  </si>
  <si>
    <t>เงินปันผลจ่าย</t>
  </si>
  <si>
    <t xml:space="preserve">   ผลประโยชน์ระยะยาวของพนักงานจ่าย</t>
  </si>
  <si>
    <t>หนี้สินอื่น</t>
  </si>
  <si>
    <t>กำไรจากเงินลงทุน</t>
  </si>
  <si>
    <t>อาคารชุดและอุปกรณ์</t>
  </si>
  <si>
    <t xml:space="preserve">   มูลค่ายุติธรรมผ่านกำไรขาดทุนเบ็ดเสร็จอื่น - สุทธิจากภาษีเงินได้</t>
  </si>
  <si>
    <t xml:space="preserve">   ขาดทุนจากการเปลี่ยนแปลงในมูลค่ายุติธรรมในเงินลงทุน</t>
  </si>
  <si>
    <t>เงินสดสุทธิใช้ไปในกิจกรรมจัดหาเงิน</t>
  </si>
  <si>
    <t>เงินสดสุทธิได้มาจาก (ใช้ไปใน) กิจกรรมลงทุน</t>
  </si>
  <si>
    <t>31 ธันวาคม 2566</t>
  </si>
  <si>
    <t>สินทรัพย์ภาษีเงินได้รอการตัดบัญชี</t>
  </si>
  <si>
    <t xml:space="preserve">   มูลค่ายุติธรรมผ่านกำไรขาดทุนเบ็ดเสร็จอื่น </t>
  </si>
  <si>
    <t xml:space="preserve">   ขาดทุนจากกการจำหน่ายและตัดจำหน่ายอาคารชุดและอุปกรณ์</t>
  </si>
  <si>
    <t>กำไร (ขาดทุน) จากการดำเนินงานก่อนการเปลี่ยนแปลงใน</t>
  </si>
  <si>
    <t>กำไรต่อหุ้น</t>
  </si>
  <si>
    <t xml:space="preserve">   ที่กำหนดให้วัดมูลค่าด้วยมูลค่ายุติธรรมผ่านกำไรขาดทุนเบ็ดเสร็จอื่น</t>
  </si>
  <si>
    <t>เงินสดรับจากการขายอาคารชุดและอุปกรณ์</t>
  </si>
  <si>
    <t>เงินสดจ่ายซื้ออาคารชุดและอุปกรณ์</t>
  </si>
  <si>
    <t>2567</t>
  </si>
  <si>
    <t>ยอดคงเหลือ ณ วันที่ 1 มกราคม 2567</t>
  </si>
  <si>
    <t>งบฐานะการเงิน</t>
  </si>
  <si>
    <t>ผลขาดทุนด้านเครดิตที่คาดว่าจะเกิดขึ้น (โอนกลับ)</t>
  </si>
  <si>
    <t>กำไรเบ็ดเสร็จอื่น:</t>
  </si>
  <si>
    <t>กำไรจากเงินลงทุนในตราสารทุนที่กำหนดให้วัดมูลค่าด้วย</t>
  </si>
  <si>
    <t>ภาษีเงินได้เกี่ยวกับกำไรจากเงินลงทุนในตราสารทุน</t>
  </si>
  <si>
    <t>กำไร (ขาดทุน) สะสม</t>
  </si>
  <si>
    <t xml:space="preserve">   ผลขาดทุนด้านเครดิตที่คาดว่าจะเกิดขึ้น (โอนกลับ)</t>
  </si>
  <si>
    <t>เงินสดรับ (จ่าย) จากกิจกรรมดำเนินงาน</t>
  </si>
  <si>
    <t>ณ วันที่ 31 ธันวาคม 2567</t>
  </si>
  <si>
    <t>31 ธันวาคม 2567</t>
  </si>
  <si>
    <t>ยอดคงเหลือ ณ วันที่ 31 ธันวาคม 2567</t>
  </si>
  <si>
    <t>สำหรับปีสิ้นสุดวันที่ 31 ธันวาคม 2567</t>
  </si>
  <si>
    <t>กำไรจากการประมาณการตามหลักคณิตศาสตร์ประกันภัย</t>
  </si>
  <si>
    <t>ภาษีเงินได้เกี่ยวกับกำไรจากการประมาณการตามหลักคณิตศาสตร์ประกันภัย</t>
  </si>
  <si>
    <t>กำไรจากการประมาณการตามหลักคณิตศาสตร์ประกันภัย - สุทธิจากภาษีเงินได้</t>
  </si>
  <si>
    <t>กำไร (ขาดทุน) สำหรับปี</t>
  </si>
  <si>
    <t>กำไรเบ็ดเสร็จอื่นสำหรับปี</t>
  </si>
  <si>
    <t>กำไร (ขาดทุน) เบ็ดเสร็จรวมสำหรับปี</t>
  </si>
  <si>
    <t>ขาดทุนสำหรับปี</t>
  </si>
  <si>
    <t>ยอดคงเหลือ ณ วันที่ 31 ธันวาคม 2566</t>
  </si>
  <si>
    <t>เงินสดจ่ายซื้อสินทรัพย์ไม่มีตัวตน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</si>
  <si>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</si>
  <si>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</si>
  <si>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กำไร (ขาดทุน) และผลตอบแทนจากเครื่องมือทางการเงิน</t>
  </si>
  <si>
    <t>เงินปันผลจ่าย (หมายเหตุ 18)</t>
  </si>
  <si>
    <t>เงินสดและรายการเทียบเท่าเงินสดเพิ่มขึ้นสุทธิ</t>
  </si>
  <si>
    <t>ค่าเผื่อผลขาดทุนที่คาดว่าจะเกิดขึ้นเพิ่มขึ้น - เงินฝากธนาคาร</t>
  </si>
  <si>
    <t>ขาดทุนเบ็ดเสร็จอื่นสำหรับปี</t>
  </si>
  <si>
    <t>เงินสดสุทธิได้มาจากกิจกรรมดำเนินงาน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</si>
</sst>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.0_);[Red]\(#,##0.0\)"/>
    <numFmt numFmtId="166" formatCode="#,##0;[Red]\(#,##0\)"/>
    <numFmt numFmtId="167" formatCode="_(* #,##0_);_(* \(#,##0\);_(* &quot;-&quot;??_);_(@_)"/>
    <numFmt numFmtId="168" formatCode="#,##0.0;[Red]\-#,##0.0"/>
  </numFmts>
  <fonts count="10" x14ac:knownFonts="1">
    <font>
      <sz val="15"/>
      <name val="BrowalliaUPC"/>
      <family val="1"/>
      <charset val="222"/>
    </font>
    <font>
      <sz val="16"/>
      <name val="Angsana New"/>
      <family val="1"/>
    </font>
    <font>
      <u/>
      <sz val="16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sz val="15"/>
      <name val="BrowalliaUPC"/>
      <family val="1"/>
      <charset val="222"/>
    </font>
    <font>
      <sz val="10"/>
      <color theme="1"/>
      <name val="Arial"/>
      <family val="2"/>
    </font>
    <font>
      <sz val="16"/>
      <color theme="1"/>
      <name val="Angsana New"/>
      <family val="1"/>
    </font>
    <font>
      <sz val="14"/>
      <name val="Angsana New"/>
      <family val="1"/>
    </font>
    <font>
      <sz val="15"/>
      <color theme="1"/>
      <name val="Angsana New"/>
      <family val="2"/>
      <charset val="22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1" fontId="0" fillId="0" borderId="0"/>
    <xf numFmtId="43" fontId="5" fillId="0" borderId="0" applyFont="0" applyFill="0" applyBorder="0" applyAlignment="0" applyProtection="0"/>
    <xf numFmtId="1" fontId="5" fillId="0" borderId="0"/>
    <xf numFmtId="0" fontId="6" fillId="0" borderId="0"/>
    <xf numFmtId="43" fontId="6" fillId="0" borderId="0" applyFont="0" applyFill="0" applyBorder="0" applyAlignment="0" applyProtection="0"/>
    <xf numFmtId="0" fontId="8" fillId="0" borderId="0"/>
    <xf numFmtId="0" fontId="9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70">
    <xf numFmtId="1" fontId="0" fillId="0" borderId="0" xfId="0"/>
    <xf numFmtId="38" fontId="1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1" fontId="3" fillId="0" borderId="0" xfId="0" applyFont="1" applyAlignment="1">
      <alignment vertical="center"/>
    </xf>
    <xf numFmtId="38" fontId="3" fillId="0" borderId="0" xfId="0" applyNumberFormat="1" applyFont="1" applyAlignment="1">
      <alignment horizontal="left" vertical="center"/>
    </xf>
    <xf numFmtId="41" fontId="1" fillId="0" borderId="0" xfId="0" applyNumberFormat="1" applyFont="1" applyAlignment="1">
      <alignment vertical="center"/>
    </xf>
    <xf numFmtId="38" fontId="1" fillId="0" borderId="0" xfId="0" applyNumberFormat="1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/>
    </xf>
    <xf numFmtId="38" fontId="1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38" fontId="4" fillId="0" borderId="0" xfId="0" applyNumberFormat="1" applyFont="1" applyAlignment="1">
      <alignment horizontal="center" vertical="center"/>
    </xf>
    <xf numFmtId="167" fontId="1" fillId="0" borderId="0" xfId="1" applyNumberFormat="1" applyFont="1" applyFill="1" applyAlignment="1">
      <alignment vertical="center"/>
    </xf>
    <xf numFmtId="167" fontId="3" fillId="0" borderId="0" xfId="1" applyNumberFormat="1" applyFont="1" applyFill="1" applyAlignment="1">
      <alignment horizontal="left" vertical="center"/>
    </xf>
    <xf numFmtId="167" fontId="1" fillId="0" borderId="0" xfId="1" applyNumberFormat="1" applyFont="1" applyFill="1" applyBorder="1" applyAlignment="1">
      <alignment vertical="center"/>
    </xf>
    <xf numFmtId="41" fontId="4" fillId="0" borderId="0" xfId="0" applyNumberFormat="1" applyFont="1" applyAlignment="1">
      <alignment horizontal="center" vertical="center"/>
    </xf>
    <xf numFmtId="41" fontId="1" fillId="0" borderId="0" xfId="1" applyNumberFormat="1" applyFont="1" applyFill="1" applyBorder="1" applyAlignment="1">
      <alignment vertical="center"/>
    </xf>
    <xf numFmtId="41" fontId="1" fillId="0" borderId="2" xfId="1" applyNumberFormat="1" applyFont="1" applyFill="1" applyBorder="1" applyAlignment="1">
      <alignment horizontal="right" vertical="center"/>
    </xf>
    <xf numFmtId="41" fontId="4" fillId="0" borderId="0" xfId="1" applyNumberFormat="1" applyFont="1" applyFill="1" applyAlignment="1">
      <alignment horizontal="center" vertical="center"/>
    </xf>
    <xf numFmtId="37" fontId="3" fillId="0" borderId="0" xfId="0" applyNumberFormat="1" applyFont="1" applyAlignment="1">
      <alignment horizontal="left" vertical="center"/>
    </xf>
    <xf numFmtId="167" fontId="1" fillId="0" borderId="0" xfId="1" applyNumberFormat="1" applyFont="1" applyFill="1" applyAlignment="1">
      <alignment horizontal="center" vertical="center"/>
    </xf>
    <xf numFmtId="167" fontId="1" fillId="0" borderId="0" xfId="1" applyNumberFormat="1" applyFont="1" applyFill="1" applyAlignment="1">
      <alignment horizontal="right" vertical="center"/>
    </xf>
    <xf numFmtId="37" fontId="1" fillId="0" borderId="0" xfId="0" applyNumberFormat="1" applyFont="1" applyAlignment="1">
      <alignment horizontal="center" vertical="center"/>
    </xf>
    <xf numFmtId="167" fontId="1" fillId="0" borderId="2" xfId="1" quotePrefix="1" applyNumberFormat="1" applyFont="1" applyFill="1" applyBorder="1" applyAlignment="1">
      <alignment horizontal="center" vertical="center"/>
    </xf>
    <xf numFmtId="38" fontId="2" fillId="0" borderId="0" xfId="0" applyNumberFormat="1" applyFont="1" applyAlignment="1">
      <alignment horizontal="center" vertical="center"/>
    </xf>
    <xf numFmtId="38" fontId="3" fillId="0" borderId="0" xfId="0" applyNumberFormat="1" applyFont="1" applyAlignment="1">
      <alignment vertical="center"/>
    </xf>
    <xf numFmtId="41" fontId="1" fillId="0" borderId="0" xfId="1" applyNumberFormat="1" applyFont="1" applyFill="1" applyAlignment="1">
      <alignment vertical="center"/>
    </xf>
    <xf numFmtId="41" fontId="1" fillId="0" borderId="0" xfId="4" applyNumberFormat="1" applyFont="1" applyFill="1" applyAlignment="1">
      <alignment vertical="center"/>
    </xf>
    <xf numFmtId="41" fontId="1" fillId="0" borderId="2" xfId="1" applyNumberFormat="1" applyFont="1" applyFill="1" applyBorder="1" applyAlignment="1">
      <alignment vertical="center"/>
    </xf>
    <xf numFmtId="41" fontId="1" fillId="0" borderId="5" xfId="1" applyNumberFormat="1" applyFont="1" applyFill="1" applyBorder="1" applyAlignment="1">
      <alignment vertical="center"/>
    </xf>
    <xf numFmtId="41" fontId="1" fillId="0" borderId="4" xfId="1" applyNumberFormat="1" applyFont="1" applyFill="1" applyBorder="1" applyAlignment="1">
      <alignment vertical="center"/>
    </xf>
    <xf numFmtId="41" fontId="1" fillId="0" borderId="0" xfId="1" applyNumberFormat="1" applyFont="1" applyFill="1" applyAlignment="1">
      <alignment horizontal="right" vertical="center"/>
    </xf>
    <xf numFmtId="43" fontId="1" fillId="0" borderId="0" xfId="1" applyFont="1" applyFill="1" applyAlignment="1">
      <alignment horizontal="right" vertical="center"/>
    </xf>
    <xf numFmtId="41" fontId="7" fillId="0" borderId="0" xfId="1" applyNumberFormat="1" applyFont="1" applyFill="1" applyBorder="1" applyAlignment="1">
      <alignment vertical="center"/>
    </xf>
    <xf numFmtId="41" fontId="7" fillId="0" borderId="2" xfId="1" applyNumberFormat="1" applyFont="1" applyFill="1" applyBorder="1" applyAlignment="1">
      <alignment vertical="center"/>
    </xf>
    <xf numFmtId="41" fontId="1" fillId="0" borderId="4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Alignment="1">
      <alignment vertical="center"/>
    </xf>
    <xf numFmtId="38" fontId="1" fillId="0" borderId="1" xfId="0" applyNumberFormat="1" applyFont="1" applyBorder="1" applyAlignment="1">
      <alignment vertical="center"/>
    </xf>
    <xf numFmtId="0" fontId="4" fillId="0" borderId="0" xfId="0" applyNumberFormat="1" applyFont="1" applyAlignment="1">
      <alignment horizontal="center" vertical="center"/>
    </xf>
    <xf numFmtId="41" fontId="2" fillId="0" borderId="0" xfId="0" applyNumberFormat="1" applyFont="1" applyAlignment="1">
      <alignment horizontal="center" vertical="center"/>
    </xf>
    <xf numFmtId="41" fontId="1" fillId="0" borderId="5" xfId="1" applyNumberFormat="1" applyFont="1" applyFill="1" applyBorder="1" applyAlignment="1">
      <alignment horizontal="right" vertical="center"/>
    </xf>
    <xf numFmtId="41" fontId="1" fillId="0" borderId="6" xfId="1" applyNumberFormat="1" applyFont="1" applyFill="1" applyBorder="1" applyAlignment="1">
      <alignment vertical="center"/>
    </xf>
    <xf numFmtId="38" fontId="4" fillId="0" borderId="0" xfId="0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41" fontId="1" fillId="0" borderId="8" xfId="1" applyNumberFormat="1" applyFont="1" applyFill="1" applyBorder="1" applyAlignment="1">
      <alignment vertical="center"/>
    </xf>
    <xf numFmtId="168" fontId="4" fillId="0" borderId="0" xfId="0" applyNumberFormat="1" applyFont="1" applyAlignment="1">
      <alignment horizontal="center" vertical="center"/>
    </xf>
    <xf numFmtId="1" fontId="1" fillId="0" borderId="0" xfId="0" applyFont="1"/>
    <xf numFmtId="43" fontId="1" fillId="0" borderId="0" xfId="1" applyFont="1"/>
    <xf numFmtId="38" fontId="1" fillId="0" borderId="0" xfId="5" applyNumberFormat="1" applyFont="1" applyAlignment="1">
      <alignment vertical="center"/>
    </xf>
    <xf numFmtId="43" fontId="1" fillId="0" borderId="4" xfId="1" applyFont="1" applyFill="1" applyBorder="1" applyAlignment="1">
      <alignment horizontal="center" vertical="center"/>
    </xf>
    <xf numFmtId="165" fontId="4" fillId="0" borderId="0" xfId="5" applyNumberFormat="1" applyFont="1" applyAlignment="1">
      <alignment horizontal="center" vertical="center"/>
    </xf>
    <xf numFmtId="1" fontId="1" fillId="0" borderId="0" xfId="0" applyFont="1" applyAlignment="1">
      <alignment vertical="center"/>
    </xf>
    <xf numFmtId="1" fontId="3" fillId="0" borderId="0" xfId="0" applyFont="1" applyAlignment="1">
      <alignment horizontal="left" vertical="center"/>
    </xf>
    <xf numFmtId="167" fontId="1" fillId="0" borderId="0" xfId="1" applyNumberFormat="1" applyFont="1" applyFill="1" applyBorder="1" applyAlignment="1">
      <alignment horizontal="right" vertical="center"/>
    </xf>
    <xf numFmtId="38" fontId="1" fillId="0" borderId="5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167" fontId="1" fillId="0" borderId="2" xfId="1" applyNumberFormat="1" applyFont="1" applyFill="1" applyBorder="1" applyAlignment="1">
      <alignment horizontal="center" vertical="center"/>
    </xf>
    <xf numFmtId="1" fontId="1" fillId="0" borderId="0" xfId="0" applyFont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1" fontId="1" fillId="0" borderId="0" xfId="0" applyNumberFormat="1" applyFont="1" applyAlignment="1">
      <alignment horizontal="center" vertical="center"/>
    </xf>
    <xf numFmtId="41" fontId="1" fillId="0" borderId="7" xfId="1" applyNumberFormat="1" applyFont="1" applyFill="1" applyBorder="1" applyAlignment="1">
      <alignment vertical="center"/>
    </xf>
    <xf numFmtId="41" fontId="1" fillId="0" borderId="3" xfId="1" applyNumberFormat="1" applyFont="1" applyFill="1" applyBorder="1" applyAlignment="1">
      <alignment vertical="center"/>
    </xf>
    <xf numFmtId="43" fontId="1" fillId="0" borderId="0" xfId="1" applyFont="1" applyFill="1" applyAlignment="1">
      <alignment vertical="center"/>
    </xf>
    <xf numFmtId="43" fontId="1" fillId="0" borderId="0" xfId="1" applyFont="1" applyFill="1" applyAlignment="1">
      <alignment horizontal="center" vertical="center"/>
    </xf>
    <xf numFmtId="167" fontId="3" fillId="0" borderId="0" xfId="1" applyNumberFormat="1" applyFont="1" applyAlignment="1">
      <alignment horizontal="left" vertical="center"/>
    </xf>
    <xf numFmtId="167" fontId="1" fillId="0" borderId="0" xfId="1" applyNumberFormat="1" applyFont="1" applyAlignment="1">
      <alignment vertical="center"/>
    </xf>
    <xf numFmtId="167" fontId="7" fillId="0" borderId="2" xfId="1" applyNumberFormat="1" applyFont="1" applyFill="1" applyBorder="1" applyAlignment="1">
      <alignment vertical="center"/>
    </xf>
    <xf numFmtId="166" fontId="1" fillId="0" borderId="0" xfId="0" applyNumberFormat="1" applyFont="1" applyAlignment="1">
      <alignment vertical="center"/>
    </xf>
    <xf numFmtId="1" fontId="1" fillId="0" borderId="0" xfId="0" applyFont="1" applyAlignment="1">
      <alignment horizontal="justify" vertical="center"/>
    </xf>
    <xf numFmtId="43" fontId="1" fillId="0" borderId="0" xfId="0" applyNumberFormat="1" applyFont="1" applyAlignment="1">
      <alignment vertical="center"/>
    </xf>
    <xf numFmtId="167" fontId="1" fillId="0" borderId="2" xfId="1" applyNumberFormat="1" applyFont="1" applyFill="1" applyBorder="1" applyAlignment="1">
      <alignment horizontal="center" vertical="center"/>
    </xf>
  </cellXfs>
  <cellStyles count="12">
    <cellStyle name="Comma" xfId="1" builtinId="3"/>
    <cellStyle name="Comma 2" xfId="4" xr:uid="{00000000-0005-0000-0000-000001000000}"/>
    <cellStyle name="Comma 2 2 3" xfId="11" xr:uid="{00000000-0005-0000-0000-000002000000}"/>
    <cellStyle name="Comma 3" xfId="7" xr:uid="{00000000-0005-0000-0000-000003000000}"/>
    <cellStyle name="Normal" xfId="0" builtinId="0"/>
    <cellStyle name="Normal 2" xfId="2" xr:uid="{00000000-0005-0000-0000-000005000000}"/>
    <cellStyle name="Normal 2 2" xfId="5" xr:uid="{00000000-0005-0000-0000-000006000000}"/>
    <cellStyle name="Normal 2 4" xfId="9" xr:uid="{00000000-0005-0000-0000-000007000000}"/>
    <cellStyle name="Normal 3" xfId="3" xr:uid="{00000000-0005-0000-0000-000008000000}"/>
    <cellStyle name="Normal 4" xfId="6" xr:uid="{00000000-0005-0000-0000-000009000000}"/>
    <cellStyle name="Percent 2" xfId="8" xr:uid="{00000000-0005-0000-0000-00000A000000}"/>
    <cellStyle name="Percent 2 2" xfId="10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21.6" x14ac:dyDescent="0.55000000000000004"/>
  <sheetData/>
  <phoneticPr fontId="0" type="noConversion"/>
  <pageMargins left="0.75" right="0.75" top="1" bottom="1" header="0.5" footer="0.5"/>
  <pageSetup paperSize="9" orientation="portrait" verticalDpi="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30"/>
  <sheetViews>
    <sheetView showGridLines="0" view="pageBreakPreview" zoomScale="70" zoomScaleNormal="58" zoomScaleSheetLayoutView="70" workbookViewId="0">
      <selection activeCell="Q28" sqref="Q28"/>
    </sheetView>
  </sheetViews>
  <sheetFormatPr defaultColWidth="10.44140625" defaultRowHeight="24" customHeight="1" x14ac:dyDescent="0.55000000000000004"/>
  <cols>
    <col min="1" max="1" width="46.33203125" style="1" customWidth="1"/>
    <col min="2" max="2" width="7.88671875" style="1" customWidth="1"/>
    <col min="3" max="3" width="1.33203125" style="1" customWidth="1"/>
    <col min="4" max="4" width="18.88671875" style="11" customWidth="1"/>
    <col min="5" max="5" width="1.88671875" style="1" customWidth="1"/>
    <col min="6" max="6" width="18.88671875" style="11" customWidth="1"/>
    <col min="7" max="7" width="1.88671875" style="1" customWidth="1"/>
    <col min="8" max="8" width="18.88671875" style="11" customWidth="1"/>
    <col min="9" max="9" width="1.88671875" style="1" customWidth="1"/>
    <col min="10" max="10" width="33.109375" style="11" customWidth="1"/>
    <col min="11" max="11" width="1.88671875" style="1" customWidth="1"/>
    <col min="12" max="12" width="18.88671875" style="11" customWidth="1"/>
    <col min="13" max="13" width="1.33203125" style="1" customWidth="1"/>
    <col min="14" max="14" width="18.88671875" style="64" customWidth="1"/>
    <col min="15" max="15" width="1.88671875" style="1" customWidth="1"/>
    <col min="16" max="16" width="18.88671875" style="64" customWidth="1"/>
    <col min="17" max="17" width="1.88671875" style="1" customWidth="1"/>
    <col min="18" max="18" width="18.88671875" style="64" customWidth="1"/>
    <col min="19" max="19" width="1.88671875" style="1" customWidth="1"/>
    <col min="20" max="20" width="33.109375" style="64" customWidth="1"/>
    <col min="21" max="21" width="1.88671875" style="1" customWidth="1"/>
    <col min="22" max="22" width="18.88671875" style="64" customWidth="1"/>
    <col min="23" max="23" width="11.88671875" style="1" bestFit="1" customWidth="1"/>
    <col min="24" max="16384" width="10.44140625" style="1"/>
  </cols>
  <sheetData>
    <row r="1" spans="1:22" s="4" customFormat="1" ht="24" customHeight="1" x14ac:dyDescent="0.55000000000000004">
      <c r="A1" s="3" t="s">
        <v>67</v>
      </c>
      <c r="C1" s="51"/>
      <c r="D1" s="12"/>
      <c r="E1" s="51"/>
      <c r="F1" s="12"/>
      <c r="G1" s="51"/>
      <c r="H1" s="12"/>
      <c r="I1" s="51"/>
      <c r="J1" s="12"/>
      <c r="K1" s="51"/>
      <c r="L1" s="12"/>
      <c r="N1" s="63"/>
      <c r="O1" s="51"/>
      <c r="P1" s="63"/>
      <c r="Q1" s="51"/>
      <c r="R1" s="63"/>
      <c r="S1" s="51"/>
      <c r="T1" s="63"/>
      <c r="U1" s="51"/>
      <c r="V1" s="63"/>
    </row>
    <row r="2" spans="1:22" s="4" customFormat="1" ht="24" customHeight="1" x14ac:dyDescent="0.55000000000000004">
      <c r="A2" s="51" t="s">
        <v>18</v>
      </c>
      <c r="B2" s="51"/>
      <c r="C2" s="51"/>
      <c r="D2" s="12"/>
      <c r="E2" s="51"/>
      <c r="F2" s="12"/>
      <c r="G2" s="51"/>
      <c r="H2" s="12"/>
      <c r="I2" s="51"/>
      <c r="J2" s="12"/>
      <c r="K2" s="51"/>
      <c r="L2" s="12"/>
      <c r="N2" s="63"/>
      <c r="O2" s="51"/>
      <c r="P2" s="63"/>
      <c r="Q2" s="51"/>
      <c r="R2" s="63"/>
      <c r="S2" s="51"/>
      <c r="T2" s="63"/>
      <c r="U2" s="51"/>
      <c r="V2" s="63"/>
    </row>
    <row r="3" spans="1:22" s="4" customFormat="1" ht="24" customHeight="1" x14ac:dyDescent="0.55000000000000004">
      <c r="A3" s="4" t="s">
        <v>117</v>
      </c>
      <c r="C3" s="51"/>
      <c r="D3" s="12"/>
      <c r="E3" s="51"/>
      <c r="F3" s="12"/>
      <c r="G3" s="51"/>
      <c r="H3" s="12"/>
      <c r="I3" s="51"/>
      <c r="J3" s="12"/>
      <c r="K3" s="51"/>
      <c r="L3" s="12"/>
      <c r="N3" s="64"/>
      <c r="O3" s="64"/>
      <c r="P3" s="64"/>
      <c r="Q3" s="64"/>
      <c r="R3" s="64"/>
      <c r="S3" s="64"/>
      <c r="T3" s="64"/>
      <c r="U3" s="64"/>
      <c r="V3" s="64"/>
    </row>
    <row r="4" spans="1:22" ht="24" customHeight="1" x14ac:dyDescent="0.55000000000000004">
      <c r="A4" s="50"/>
      <c r="B4" s="50"/>
      <c r="C4" s="50"/>
      <c r="E4" s="50"/>
      <c r="G4" s="50"/>
      <c r="I4" s="50"/>
      <c r="J4" s="52"/>
      <c r="K4" s="50"/>
      <c r="L4" s="20" t="s">
        <v>82</v>
      </c>
      <c r="O4" s="64"/>
      <c r="Q4" s="64"/>
      <c r="S4" s="64"/>
      <c r="U4" s="64"/>
    </row>
    <row r="5" spans="1:22" ht="24" customHeight="1" x14ac:dyDescent="0.55000000000000004">
      <c r="A5" s="50"/>
      <c r="B5" s="50"/>
      <c r="C5" s="50"/>
      <c r="E5" s="50"/>
      <c r="G5" s="50"/>
      <c r="I5" s="50"/>
      <c r="J5" s="7" t="s">
        <v>64</v>
      </c>
      <c r="K5" s="50"/>
      <c r="L5" s="20"/>
      <c r="O5" s="64"/>
      <c r="Q5" s="64"/>
      <c r="S5" s="64"/>
      <c r="U5" s="64"/>
    </row>
    <row r="6" spans="1:22" ht="24" customHeight="1" x14ac:dyDescent="0.55000000000000004">
      <c r="A6" s="50"/>
      <c r="B6" s="50"/>
      <c r="C6" s="50"/>
      <c r="E6" s="50"/>
      <c r="G6" s="50"/>
      <c r="I6" s="50"/>
      <c r="J6" s="53" t="s">
        <v>71</v>
      </c>
      <c r="K6" s="50"/>
      <c r="L6" s="20"/>
      <c r="O6" s="64"/>
      <c r="Q6" s="64"/>
      <c r="S6" s="64"/>
      <c r="U6" s="64"/>
    </row>
    <row r="7" spans="1:22" ht="24" customHeight="1" x14ac:dyDescent="0.55000000000000004">
      <c r="A7" s="50"/>
      <c r="B7" s="50"/>
      <c r="C7" s="50"/>
      <c r="E7" s="50"/>
      <c r="G7" s="50"/>
      <c r="I7" s="50"/>
      <c r="J7" s="54" t="s">
        <v>89</v>
      </c>
      <c r="K7" s="50"/>
      <c r="L7" s="20"/>
      <c r="O7" s="64"/>
      <c r="Q7" s="64"/>
      <c r="S7" s="64"/>
      <c r="U7" s="64"/>
    </row>
    <row r="8" spans="1:22" ht="24" customHeight="1" x14ac:dyDescent="0.55000000000000004">
      <c r="A8" s="50"/>
      <c r="B8" s="50"/>
      <c r="C8" s="50"/>
      <c r="E8" s="50"/>
      <c r="F8" s="69" t="s">
        <v>111</v>
      </c>
      <c r="G8" s="69"/>
      <c r="H8" s="69"/>
      <c r="I8" s="50"/>
      <c r="J8" s="54" t="s">
        <v>72</v>
      </c>
      <c r="K8" s="50"/>
      <c r="L8" s="20"/>
      <c r="O8" s="64"/>
      <c r="Q8" s="64"/>
      <c r="S8" s="64"/>
      <c r="U8" s="64"/>
    </row>
    <row r="9" spans="1:22" ht="24" customHeight="1" x14ac:dyDescent="0.55000000000000004">
      <c r="A9" s="50"/>
      <c r="B9" s="50"/>
      <c r="C9" s="50"/>
      <c r="D9" s="19" t="s">
        <v>32</v>
      </c>
      <c r="E9" s="50"/>
      <c r="F9" s="54" t="s">
        <v>68</v>
      </c>
      <c r="G9" s="54"/>
      <c r="H9" s="54"/>
      <c r="I9" s="50"/>
      <c r="J9" s="54" t="s">
        <v>73</v>
      </c>
      <c r="K9" s="50"/>
      <c r="L9" s="19" t="s">
        <v>33</v>
      </c>
      <c r="N9" s="1"/>
      <c r="P9" s="1"/>
      <c r="R9" s="1"/>
      <c r="T9" s="1"/>
      <c r="V9" s="1"/>
    </row>
    <row r="10" spans="1:22" ht="24" customHeight="1" x14ac:dyDescent="0.55000000000000004">
      <c r="A10" s="56"/>
      <c r="B10" s="56"/>
      <c r="C10" s="56"/>
      <c r="D10" s="55" t="s">
        <v>20</v>
      </c>
      <c r="E10" s="56"/>
      <c r="F10" s="57" t="s">
        <v>69</v>
      </c>
      <c r="G10" s="2"/>
      <c r="H10" s="57" t="s">
        <v>70</v>
      </c>
      <c r="I10" s="56"/>
      <c r="J10" s="57" t="s">
        <v>74</v>
      </c>
      <c r="K10" s="56"/>
      <c r="L10" s="55" t="s">
        <v>15</v>
      </c>
      <c r="N10" s="1"/>
      <c r="P10" s="1"/>
      <c r="R10" s="1"/>
      <c r="T10" s="1"/>
      <c r="V10" s="1"/>
    </row>
    <row r="11" spans="1:22" ht="24" customHeight="1" x14ac:dyDescent="0.55000000000000004">
      <c r="A11" s="56"/>
      <c r="B11" s="56"/>
      <c r="C11" s="56"/>
      <c r="D11" s="19"/>
      <c r="E11" s="56"/>
      <c r="F11" s="19"/>
      <c r="G11" s="56"/>
      <c r="H11" s="19"/>
      <c r="I11" s="56"/>
      <c r="J11" s="19"/>
      <c r="K11" s="56"/>
      <c r="L11" s="19"/>
      <c r="N11" s="1"/>
      <c r="P11" s="1"/>
      <c r="R11" s="1"/>
      <c r="T11" s="1"/>
      <c r="V11" s="1"/>
    </row>
    <row r="12" spans="1:22" ht="24" customHeight="1" x14ac:dyDescent="0.55000000000000004">
      <c r="A12" s="3" t="s">
        <v>80</v>
      </c>
      <c r="B12" s="3"/>
      <c r="C12" s="3"/>
      <c r="D12" s="25">
        <v>400000000</v>
      </c>
      <c r="E12" s="58"/>
      <c r="F12" s="25">
        <v>66579500</v>
      </c>
      <c r="G12" s="5"/>
      <c r="H12" s="25">
        <v>36343589</v>
      </c>
      <c r="I12" s="5"/>
      <c r="J12" s="25">
        <v>1293868</v>
      </c>
      <c r="K12" s="5"/>
      <c r="L12" s="25">
        <f>SUM(D12:K12)</f>
        <v>504216957</v>
      </c>
      <c r="N12" s="1"/>
      <c r="P12" s="1"/>
      <c r="R12" s="1"/>
      <c r="T12" s="1"/>
      <c r="V12" s="1"/>
    </row>
    <row r="13" spans="1:22" ht="24" customHeight="1" x14ac:dyDescent="0.55000000000000004">
      <c r="A13" s="50" t="s">
        <v>124</v>
      </c>
      <c r="B13" s="3"/>
      <c r="C13" s="3"/>
      <c r="D13" s="59">
        <v>0</v>
      </c>
      <c r="E13" s="58"/>
      <c r="F13" s="59">
        <v>0</v>
      </c>
      <c r="G13" s="5"/>
      <c r="H13" s="59">
        <v>-36477965</v>
      </c>
      <c r="I13" s="5"/>
      <c r="J13" s="59">
        <v>0</v>
      </c>
      <c r="K13" s="5"/>
      <c r="L13" s="59">
        <f>SUM(D13:K13)</f>
        <v>-36477965</v>
      </c>
      <c r="N13" s="1"/>
      <c r="P13" s="1"/>
      <c r="R13" s="1"/>
      <c r="T13" s="1"/>
      <c r="V13" s="1"/>
    </row>
    <row r="14" spans="1:22" ht="24" customHeight="1" x14ac:dyDescent="0.55000000000000004">
      <c r="A14" s="50" t="s">
        <v>122</v>
      </c>
      <c r="B14" s="50"/>
      <c r="C14" s="3"/>
      <c r="D14" s="43">
        <v>0</v>
      </c>
      <c r="E14" s="58"/>
      <c r="F14" s="43">
        <v>0</v>
      </c>
      <c r="G14" s="5"/>
      <c r="H14" s="43">
        <v>3650429</v>
      </c>
      <c r="I14" s="5"/>
      <c r="J14" s="43">
        <v>85129</v>
      </c>
      <c r="K14" s="5"/>
      <c r="L14" s="43">
        <f>SUM(D14:K14)</f>
        <v>3735558</v>
      </c>
      <c r="N14" s="1"/>
      <c r="P14" s="1"/>
      <c r="R14" s="1"/>
      <c r="T14" s="1"/>
      <c r="V14" s="1"/>
    </row>
    <row r="15" spans="1:22" ht="24" customHeight="1" x14ac:dyDescent="0.55000000000000004">
      <c r="A15" s="50" t="s">
        <v>123</v>
      </c>
      <c r="B15" s="50"/>
      <c r="C15" s="3"/>
      <c r="D15" s="15">
        <f>SUM(D13:D14)</f>
        <v>0</v>
      </c>
      <c r="F15" s="15">
        <f>SUM(F13:F14)</f>
        <v>0</v>
      </c>
      <c r="H15" s="15">
        <f>SUM(H13:H14)</f>
        <v>-32827536</v>
      </c>
      <c r="J15" s="15">
        <f>SUM(J13:J14)</f>
        <v>85129</v>
      </c>
      <c r="L15" s="15">
        <f>SUM(L13:L14)</f>
        <v>-32742407</v>
      </c>
      <c r="N15" s="1"/>
      <c r="P15" s="1"/>
      <c r="R15" s="1"/>
      <c r="T15" s="1"/>
      <c r="V15" s="1"/>
    </row>
    <row r="16" spans="1:22" ht="24" customHeight="1" x14ac:dyDescent="0.55000000000000004">
      <c r="A16" s="50" t="s">
        <v>130</v>
      </c>
      <c r="B16" s="50"/>
      <c r="C16" s="50"/>
      <c r="D16" s="27">
        <v>0</v>
      </c>
      <c r="E16" s="5"/>
      <c r="F16" s="27">
        <v>0</v>
      </c>
      <c r="G16" s="5"/>
      <c r="H16" s="27">
        <v>-5600000</v>
      </c>
      <c r="I16" s="5"/>
      <c r="J16" s="27">
        <v>0</v>
      </c>
      <c r="K16" s="5"/>
      <c r="L16" s="27">
        <f>SUM(D16:K16)</f>
        <v>-5600000</v>
      </c>
      <c r="N16" s="1"/>
      <c r="P16" s="1"/>
      <c r="R16" s="1"/>
      <c r="T16" s="1"/>
      <c r="V16" s="1"/>
    </row>
    <row r="17" spans="1:22" ht="24" customHeight="1" thickBot="1" x14ac:dyDescent="0.6">
      <c r="A17" s="3" t="s">
        <v>125</v>
      </c>
      <c r="B17" s="3"/>
      <c r="C17" s="3"/>
      <c r="D17" s="60">
        <f>SUM(D12:D12,D15:D16)</f>
        <v>400000000</v>
      </c>
      <c r="E17" s="58"/>
      <c r="F17" s="60">
        <f>SUM(F12:F12,F15:F16)</f>
        <v>66579500</v>
      </c>
      <c r="G17" s="5"/>
      <c r="H17" s="60">
        <f>SUM(H12:H12,H15:H16)</f>
        <v>-2083947</v>
      </c>
      <c r="I17" s="5"/>
      <c r="J17" s="60">
        <f>SUM(J12:J12,J15:J16)</f>
        <v>1378997</v>
      </c>
      <c r="K17" s="5"/>
      <c r="L17" s="60">
        <f>SUM(L12:L12,L15:L16)</f>
        <v>465874550</v>
      </c>
      <c r="N17" s="1"/>
      <c r="P17" s="1"/>
      <c r="R17" s="1"/>
      <c r="T17" s="1"/>
      <c r="V17" s="1"/>
    </row>
    <row r="18" spans="1:22" ht="24" customHeight="1" thickTop="1" x14ac:dyDescent="0.55000000000000004">
      <c r="A18" s="3"/>
      <c r="B18" s="3"/>
      <c r="C18" s="3"/>
      <c r="D18" s="15"/>
      <c r="E18" s="58"/>
      <c r="F18" s="15"/>
      <c r="G18" s="5"/>
      <c r="H18" s="15"/>
      <c r="I18" s="5"/>
      <c r="J18" s="15"/>
      <c r="K18" s="5"/>
      <c r="L18" s="15"/>
      <c r="N18" s="1"/>
      <c r="P18" s="1"/>
      <c r="R18" s="1"/>
      <c r="T18" s="1"/>
      <c r="V18" s="1"/>
    </row>
    <row r="19" spans="1:22" ht="24" customHeight="1" x14ac:dyDescent="0.55000000000000004">
      <c r="A19" s="3" t="s">
        <v>105</v>
      </c>
      <c r="B19" s="3"/>
      <c r="C19" s="3"/>
      <c r="D19" s="15">
        <v>400000000</v>
      </c>
      <c r="E19" s="58"/>
      <c r="F19" s="15">
        <v>66579500</v>
      </c>
      <c r="G19" s="5"/>
      <c r="H19" s="15">
        <v>-2083947</v>
      </c>
      <c r="I19" s="5"/>
      <c r="J19" s="15">
        <v>1378997</v>
      </c>
      <c r="K19" s="5"/>
      <c r="L19" s="25">
        <f>SUM(D19:K19)</f>
        <v>465874550</v>
      </c>
      <c r="N19" s="1"/>
      <c r="P19" s="1"/>
      <c r="R19" s="1"/>
      <c r="T19" s="1"/>
      <c r="V19" s="1"/>
    </row>
    <row r="20" spans="1:22" ht="24" customHeight="1" x14ac:dyDescent="0.55000000000000004">
      <c r="A20" s="50" t="s">
        <v>124</v>
      </c>
      <c r="B20" s="50"/>
      <c r="C20" s="3"/>
      <c r="D20" s="59"/>
      <c r="E20" s="58"/>
      <c r="F20" s="59"/>
      <c r="G20" s="5"/>
      <c r="H20" s="59">
        <v>5363695</v>
      </c>
      <c r="I20" s="5"/>
      <c r="J20" s="59"/>
      <c r="K20" s="5"/>
      <c r="L20" s="59">
        <f>SUM(D20:K20)</f>
        <v>5363695</v>
      </c>
      <c r="N20" s="1"/>
      <c r="P20" s="1"/>
      <c r="R20" s="1"/>
      <c r="T20" s="1"/>
      <c r="V20" s="1"/>
    </row>
    <row r="21" spans="1:22" ht="24" customHeight="1" x14ac:dyDescent="0.55000000000000004">
      <c r="A21" s="50" t="s">
        <v>133</v>
      </c>
      <c r="B21" s="50"/>
      <c r="C21" s="3"/>
      <c r="D21" s="43"/>
      <c r="E21" s="58"/>
      <c r="F21" s="43"/>
      <c r="G21" s="5"/>
      <c r="H21" s="43"/>
      <c r="I21" s="5"/>
      <c r="J21" s="43">
        <v>-31733</v>
      </c>
      <c r="K21" s="5"/>
      <c r="L21" s="43">
        <f>SUM(D21:K21)</f>
        <v>-31733</v>
      </c>
      <c r="N21" s="1"/>
      <c r="P21" s="1"/>
      <c r="R21" s="1"/>
      <c r="T21" s="1"/>
      <c r="V21" s="1"/>
    </row>
    <row r="22" spans="1:22" ht="24" customHeight="1" x14ac:dyDescent="0.55000000000000004">
      <c r="A22" s="50" t="s">
        <v>123</v>
      </c>
      <c r="B22" s="50"/>
      <c r="C22" s="50"/>
      <c r="D22" s="15">
        <f>SUM(D20:D21)</f>
        <v>0</v>
      </c>
      <c r="E22" s="5"/>
      <c r="F22" s="15">
        <f>SUM(F20:F21)</f>
        <v>0</v>
      </c>
      <c r="G22" s="5"/>
      <c r="H22" s="15">
        <f>SUM(H20:H21)</f>
        <v>5363695</v>
      </c>
      <c r="I22" s="5"/>
      <c r="J22" s="15">
        <f>SUM(J20:J21)</f>
        <v>-31733</v>
      </c>
      <c r="K22" s="5"/>
      <c r="L22" s="15">
        <f>SUM(D22:K22)</f>
        <v>5331962</v>
      </c>
      <c r="N22" s="1"/>
      <c r="P22" s="1"/>
      <c r="R22" s="1"/>
      <c r="T22" s="1"/>
      <c r="V22" s="1"/>
    </row>
    <row r="23" spans="1:22" ht="24" customHeight="1" thickBot="1" x14ac:dyDescent="0.6">
      <c r="A23" s="3" t="s">
        <v>116</v>
      </c>
      <c r="B23" s="3"/>
      <c r="C23" s="3"/>
      <c r="D23" s="60">
        <f>SUM(D19,D22)</f>
        <v>400000000</v>
      </c>
      <c r="E23" s="58"/>
      <c r="F23" s="60">
        <f>SUM(F19,F22)</f>
        <v>66579500</v>
      </c>
      <c r="G23" s="5"/>
      <c r="H23" s="60">
        <f>SUM(H19,H22)</f>
        <v>3279748</v>
      </c>
      <c r="I23" s="5"/>
      <c r="J23" s="60">
        <f>SUM(J19,J22)</f>
        <v>1347264</v>
      </c>
      <c r="K23" s="5"/>
      <c r="L23" s="60">
        <f>SUM(L19,L22)</f>
        <v>471206512</v>
      </c>
      <c r="N23" s="1"/>
      <c r="P23" s="1"/>
      <c r="R23" s="1"/>
      <c r="T23" s="1"/>
      <c r="V23" s="1"/>
    </row>
    <row r="24" spans="1:22" ht="24" customHeight="1" thickTop="1" x14ac:dyDescent="0.55000000000000004">
      <c r="A24" s="3"/>
      <c r="B24" s="3"/>
      <c r="C24" s="3"/>
      <c r="D24" s="61">
        <f>D23-'BS (T)'!E27</f>
        <v>0</v>
      </c>
      <c r="E24" s="62"/>
      <c r="F24" s="61">
        <f>F23-'BS (T)'!E29</f>
        <v>0</v>
      </c>
      <c r="G24" s="61"/>
      <c r="H24" s="61">
        <f>H23-'BS (T)'!E30</f>
        <v>0</v>
      </c>
      <c r="I24" s="61"/>
      <c r="J24" s="61">
        <f>J23-'BS (T)'!E31</f>
        <v>0</v>
      </c>
      <c r="K24" s="61"/>
      <c r="L24" s="61">
        <f>L23-'BS (T)'!E32</f>
        <v>0</v>
      </c>
      <c r="N24" s="1"/>
      <c r="P24" s="1"/>
      <c r="R24" s="1"/>
      <c r="T24" s="1"/>
      <c r="V24" s="1"/>
    </row>
    <row r="25" spans="1:22" ht="24" customHeight="1" x14ac:dyDescent="0.55000000000000004">
      <c r="A25" s="50" t="s">
        <v>2</v>
      </c>
      <c r="B25" s="50"/>
      <c r="C25" s="50"/>
      <c r="E25" s="50"/>
      <c r="G25" s="50"/>
      <c r="I25" s="50"/>
      <c r="K25" s="50"/>
      <c r="N25" s="1"/>
      <c r="P25" s="1"/>
      <c r="R25" s="1"/>
      <c r="T25" s="1"/>
      <c r="V25" s="1"/>
    </row>
    <row r="26" spans="1:22" ht="24" customHeight="1" x14ac:dyDescent="0.55000000000000004">
      <c r="N26" s="1"/>
      <c r="P26" s="1"/>
      <c r="R26" s="1"/>
      <c r="T26" s="1"/>
      <c r="V26" s="1"/>
    </row>
    <row r="27" spans="1:22" ht="24" customHeight="1" x14ac:dyDescent="0.55000000000000004">
      <c r="N27" s="1"/>
      <c r="P27" s="1"/>
      <c r="R27" s="1"/>
      <c r="T27" s="1"/>
      <c r="V27" s="1"/>
    </row>
    <row r="28" spans="1:22" ht="24" customHeight="1" x14ac:dyDescent="0.55000000000000004">
      <c r="N28" s="1"/>
      <c r="P28" s="1"/>
      <c r="R28" s="1"/>
      <c r="T28" s="1"/>
      <c r="V28" s="1"/>
    </row>
    <row r="29" spans="1:22" ht="24" customHeight="1" x14ac:dyDescent="0.55000000000000004">
      <c r="N29" s="1"/>
      <c r="P29" s="1"/>
      <c r="R29" s="1"/>
      <c r="T29" s="1"/>
      <c r="V29" s="1"/>
    </row>
    <row r="30" spans="1:22" ht="24" customHeight="1" x14ac:dyDescent="0.55000000000000004">
      <c r="O30" s="64"/>
      <c r="Q30" s="64"/>
      <c r="S30" s="64"/>
      <c r="U30" s="64"/>
    </row>
  </sheetData>
  <mergeCells count="1">
    <mergeCell ref="F8:H8"/>
  </mergeCells>
  <printOptions horizontalCentered="1" gridLinesSet="0"/>
  <pageMargins left="0.59055118110236227" right="0.59055118110236227" top="0.9055118110236221" bottom="0" header="0.19685039370078741" footer="0.19685039370078741"/>
  <pageSetup paperSize="9" scale="80" orientation="landscape" r:id="rId1"/>
  <headerFooter alignWithMargins="0"/>
  <rowBreaks count="1" manualBreakCount="1">
    <brk id="336" max="6553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65"/>
  <sheetViews>
    <sheetView showGridLines="0" tabSelected="1" view="pageBreakPreview" topLeftCell="A21" zoomScale="70" zoomScaleNormal="100" zoomScaleSheetLayoutView="70" workbookViewId="0">
      <selection activeCell="K27" sqref="K27"/>
    </sheetView>
  </sheetViews>
  <sheetFormatPr defaultColWidth="10.44140625" defaultRowHeight="24" customHeight="1" x14ac:dyDescent="0.55000000000000004"/>
  <cols>
    <col min="1" max="1" width="74.33203125" style="1" customWidth="1"/>
    <col min="2" max="2" width="1.109375" style="1" customWidth="1"/>
    <col min="3" max="3" width="18" style="11" customWidth="1"/>
    <col min="4" max="4" width="1.109375" style="1" customWidth="1"/>
    <col min="5" max="5" width="18" style="11" customWidth="1"/>
    <col min="6" max="6" width="1.33203125" style="1" customWidth="1"/>
    <col min="7" max="7" width="10.44140625" style="1"/>
    <col min="8" max="8" width="11.88671875" style="1" bestFit="1" customWidth="1"/>
    <col min="9" max="9" width="42.33203125" style="1" customWidth="1"/>
    <col min="10" max="10" width="12.33203125" style="1" bestFit="1" customWidth="1"/>
    <col min="11" max="16384" width="10.44140625" style="1"/>
  </cols>
  <sheetData>
    <row r="1" spans="1:8" s="4" customFormat="1" ht="24" customHeight="1" x14ac:dyDescent="0.55000000000000004">
      <c r="A1" s="3" t="s">
        <v>67</v>
      </c>
      <c r="C1" s="12"/>
      <c r="E1" s="12"/>
    </row>
    <row r="2" spans="1:8" s="4" customFormat="1" ht="24" customHeight="1" x14ac:dyDescent="0.55000000000000004">
      <c r="A2" s="4" t="s">
        <v>6</v>
      </c>
      <c r="C2" s="12"/>
      <c r="E2" s="12"/>
    </row>
    <row r="3" spans="1:8" s="4" customFormat="1" ht="24" customHeight="1" x14ac:dyDescent="0.55000000000000004">
      <c r="A3" s="4" t="s">
        <v>117</v>
      </c>
      <c r="C3" s="12"/>
      <c r="E3" s="12"/>
      <c r="F3" s="18"/>
    </row>
    <row r="4" spans="1:8" s="6" customFormat="1" ht="24" customHeight="1" x14ac:dyDescent="0.55000000000000004">
      <c r="A4" s="10"/>
      <c r="B4" s="8"/>
      <c r="C4" s="19"/>
      <c r="D4" s="8"/>
      <c r="E4" s="20" t="s">
        <v>82</v>
      </c>
      <c r="F4" s="21"/>
      <c r="H4" s="21"/>
    </row>
    <row r="5" spans="1:8" ht="24" customHeight="1" x14ac:dyDescent="0.55000000000000004">
      <c r="B5" s="8"/>
      <c r="C5" s="22" t="s">
        <v>104</v>
      </c>
      <c r="D5" s="23"/>
      <c r="E5" s="22" t="s">
        <v>79</v>
      </c>
      <c r="F5" s="2"/>
      <c r="H5" s="21"/>
    </row>
    <row r="6" spans="1:8" ht="24" customHeight="1" x14ac:dyDescent="0.55000000000000004">
      <c r="A6" s="24" t="s">
        <v>11</v>
      </c>
      <c r="F6" s="50"/>
    </row>
    <row r="7" spans="1:8" ht="24" customHeight="1" x14ac:dyDescent="0.55000000000000004">
      <c r="A7" s="1" t="s">
        <v>43</v>
      </c>
      <c r="C7" s="5">
        <f>'PL (T)'!D20</f>
        <v>5922964</v>
      </c>
      <c r="D7" s="5"/>
      <c r="E7" s="5">
        <f>SUM('PL (T)'!F20)</f>
        <v>-37265267</v>
      </c>
      <c r="F7" s="5"/>
    </row>
    <row r="8" spans="1:8" ht="24" customHeight="1" x14ac:dyDescent="0.55000000000000004">
      <c r="A8" s="1" t="s">
        <v>53</v>
      </c>
      <c r="B8" s="66"/>
      <c r="C8" s="25"/>
      <c r="D8" s="5"/>
      <c r="E8" s="25"/>
      <c r="F8" s="5"/>
      <c r="G8" s="26"/>
      <c r="H8" s="5"/>
    </row>
    <row r="9" spans="1:8" ht="24" customHeight="1" x14ac:dyDescent="0.55000000000000004">
      <c r="A9" s="1" t="s">
        <v>26</v>
      </c>
      <c r="B9" s="66"/>
      <c r="C9" s="25"/>
      <c r="D9" s="5"/>
      <c r="E9" s="25"/>
      <c r="F9" s="5"/>
      <c r="G9" s="26"/>
      <c r="H9" s="5"/>
    </row>
    <row r="10" spans="1:8" ht="24" customHeight="1" x14ac:dyDescent="0.55000000000000004">
      <c r="A10" s="1" t="s">
        <v>49</v>
      </c>
      <c r="B10" s="66"/>
      <c r="C10" s="25">
        <v>3990345</v>
      </c>
      <c r="D10" s="5"/>
      <c r="E10" s="15">
        <v>3699329</v>
      </c>
      <c r="F10" s="5"/>
      <c r="H10" s="5"/>
    </row>
    <row r="11" spans="1:8" ht="24" customHeight="1" x14ac:dyDescent="0.55000000000000004">
      <c r="A11" s="1" t="s">
        <v>48</v>
      </c>
      <c r="B11" s="66"/>
      <c r="C11" s="25">
        <v>20096962</v>
      </c>
      <c r="D11" s="5"/>
      <c r="E11" s="15">
        <v>20506227</v>
      </c>
      <c r="F11" s="5"/>
      <c r="H11" s="5"/>
    </row>
    <row r="12" spans="1:8" ht="24" customHeight="1" x14ac:dyDescent="0.55000000000000004">
      <c r="A12" s="1" t="s">
        <v>112</v>
      </c>
      <c r="B12" s="66"/>
      <c r="C12" s="25">
        <v>-123015</v>
      </c>
      <c r="D12" s="5"/>
      <c r="E12" s="15">
        <v>35663</v>
      </c>
      <c r="F12" s="5"/>
      <c r="H12" s="5"/>
    </row>
    <row r="13" spans="1:8" ht="24" customHeight="1" x14ac:dyDescent="0.55000000000000004">
      <c r="A13" s="1" t="s">
        <v>92</v>
      </c>
      <c r="B13" s="66"/>
      <c r="C13" s="25">
        <v>139120</v>
      </c>
      <c r="D13" s="5"/>
      <c r="E13" s="15">
        <v>231610</v>
      </c>
      <c r="F13" s="5"/>
      <c r="H13" s="5"/>
    </row>
    <row r="14" spans="1:8" ht="24" customHeight="1" x14ac:dyDescent="0.55000000000000004">
      <c r="A14" s="1" t="s">
        <v>98</v>
      </c>
      <c r="B14" s="66"/>
      <c r="F14" s="5"/>
      <c r="H14" s="5"/>
    </row>
    <row r="15" spans="1:8" ht="24" customHeight="1" x14ac:dyDescent="0.55000000000000004">
      <c r="A15" s="1" t="s">
        <v>75</v>
      </c>
      <c r="B15" s="66"/>
      <c r="C15" s="25">
        <v>26283</v>
      </c>
      <c r="D15" s="5"/>
      <c r="E15" s="15">
        <v>4816</v>
      </c>
      <c r="F15" s="5"/>
      <c r="H15" s="5"/>
    </row>
    <row r="16" spans="1:8" ht="24" customHeight="1" x14ac:dyDescent="0.55000000000000004">
      <c r="A16" s="1" t="s">
        <v>76</v>
      </c>
      <c r="B16" s="66"/>
      <c r="C16" s="25">
        <v>-1527783</v>
      </c>
      <c r="D16" s="5"/>
      <c r="E16" s="15">
        <v>-1743432</v>
      </c>
      <c r="F16" s="5"/>
      <c r="H16" s="5"/>
    </row>
    <row r="17" spans="1:10" ht="24" customHeight="1" x14ac:dyDescent="0.55000000000000004">
      <c r="A17" s="1" t="s">
        <v>77</v>
      </c>
      <c r="B17" s="66"/>
      <c r="C17" s="25">
        <v>-185800</v>
      </c>
      <c r="D17" s="5"/>
      <c r="E17" s="15">
        <v>-261000</v>
      </c>
      <c r="F17" s="5"/>
      <c r="H17" s="5"/>
    </row>
    <row r="18" spans="1:10" ht="24" customHeight="1" x14ac:dyDescent="0.55000000000000004">
      <c r="A18" s="1" t="s">
        <v>83</v>
      </c>
      <c r="B18" s="66"/>
      <c r="C18" s="27">
        <v>827665</v>
      </c>
      <c r="D18" s="5"/>
      <c r="E18" s="27">
        <v>42116</v>
      </c>
      <c r="F18" s="5"/>
      <c r="H18" s="5"/>
    </row>
    <row r="19" spans="1:10" ht="24" customHeight="1" x14ac:dyDescent="0.55000000000000004">
      <c r="A19" s="1" t="s">
        <v>99</v>
      </c>
      <c r="B19" s="66"/>
      <c r="C19" s="25"/>
      <c r="D19" s="5"/>
      <c r="E19" s="25"/>
      <c r="F19" s="5"/>
      <c r="G19" s="26"/>
      <c r="H19" s="5"/>
    </row>
    <row r="20" spans="1:10" ht="24" customHeight="1" x14ac:dyDescent="0.55000000000000004">
      <c r="A20" s="1" t="s">
        <v>27</v>
      </c>
      <c r="B20" s="66"/>
      <c r="C20" s="25">
        <f>SUM(C7:C18)</f>
        <v>29166741</v>
      </c>
      <c r="D20" s="5"/>
      <c r="E20" s="25">
        <f>SUM(E7:E18)</f>
        <v>-14749938</v>
      </c>
      <c r="F20" s="5"/>
      <c r="G20" s="26"/>
      <c r="H20" s="5"/>
    </row>
    <row r="21" spans="1:10" ht="24" customHeight="1" x14ac:dyDescent="0.55000000000000004">
      <c r="A21" s="1" t="s">
        <v>38</v>
      </c>
      <c r="B21" s="66"/>
      <c r="C21" s="25"/>
      <c r="D21" s="5"/>
      <c r="E21" s="25"/>
      <c r="F21" s="5"/>
      <c r="G21" s="26"/>
      <c r="H21" s="5"/>
    </row>
    <row r="22" spans="1:10" ht="24" customHeight="1" x14ac:dyDescent="0.55000000000000004">
      <c r="A22" s="1" t="s">
        <v>44</v>
      </c>
      <c r="B22" s="66"/>
      <c r="C22" s="25">
        <v>-1557009</v>
      </c>
      <c r="D22" s="5"/>
      <c r="E22" s="25">
        <v>25100000</v>
      </c>
      <c r="F22" s="5"/>
      <c r="H22" s="5"/>
    </row>
    <row r="23" spans="1:10" ht="24" customHeight="1" x14ac:dyDescent="0.55000000000000004">
      <c r="A23" s="1" t="s">
        <v>55</v>
      </c>
      <c r="B23" s="66"/>
      <c r="C23" s="25">
        <v>19320851</v>
      </c>
      <c r="D23" s="5"/>
      <c r="E23" s="25">
        <v>20000000</v>
      </c>
      <c r="F23" s="5"/>
      <c r="H23" s="5"/>
    </row>
    <row r="24" spans="1:10" ht="24" customHeight="1" x14ac:dyDescent="0.55000000000000004">
      <c r="A24" s="1" t="s">
        <v>28</v>
      </c>
      <c r="B24" s="66"/>
      <c r="C24" s="25">
        <v>-5671923</v>
      </c>
      <c r="D24" s="5"/>
      <c r="E24" s="25">
        <v>-4516141</v>
      </c>
      <c r="F24" s="5"/>
      <c r="H24" s="5"/>
    </row>
    <row r="25" spans="1:10" ht="24" customHeight="1" x14ac:dyDescent="0.55000000000000004">
      <c r="A25" s="1" t="s">
        <v>39</v>
      </c>
      <c r="C25" s="25"/>
      <c r="D25" s="5"/>
      <c r="E25" s="25"/>
      <c r="F25" s="5"/>
    </row>
    <row r="26" spans="1:10" ht="24" customHeight="1" x14ac:dyDescent="0.55000000000000004">
      <c r="A26" s="1" t="s">
        <v>87</v>
      </c>
      <c r="C26" s="25">
        <v>-6916667</v>
      </c>
      <c r="D26" s="5"/>
      <c r="E26" s="25">
        <v>0</v>
      </c>
      <c r="F26" s="5"/>
    </row>
    <row r="27" spans="1:10" ht="24" customHeight="1" x14ac:dyDescent="0.55000000000000004">
      <c r="A27" s="1" t="s">
        <v>78</v>
      </c>
      <c r="C27" s="25">
        <v>7429665</v>
      </c>
      <c r="D27" s="5"/>
      <c r="E27" s="25">
        <v>-5057760</v>
      </c>
      <c r="F27" s="5"/>
    </row>
    <row r="28" spans="1:10" ht="24" customHeight="1" x14ac:dyDescent="0.55000000000000004">
      <c r="A28" s="1" t="s">
        <v>54</v>
      </c>
      <c r="C28" s="27">
        <v>-502946</v>
      </c>
      <c r="D28" s="5"/>
      <c r="E28" s="27">
        <v>396967</v>
      </c>
      <c r="F28" s="5"/>
      <c r="J28" s="67"/>
    </row>
    <row r="29" spans="1:10" ht="24" customHeight="1" x14ac:dyDescent="0.55000000000000004">
      <c r="A29" s="1" t="s">
        <v>113</v>
      </c>
      <c r="C29" s="25">
        <f>SUM(C20:C28)</f>
        <v>41268712</v>
      </c>
      <c r="D29" s="5"/>
      <c r="E29" s="25">
        <f>SUM(E20:E28)</f>
        <v>21173128</v>
      </c>
      <c r="F29" s="5"/>
      <c r="J29" s="67"/>
    </row>
    <row r="30" spans="1:10" ht="24" customHeight="1" x14ac:dyDescent="0.55000000000000004">
      <c r="A30" s="1" t="s">
        <v>84</v>
      </c>
      <c r="C30" s="25">
        <v>1667199</v>
      </c>
      <c r="D30" s="5"/>
      <c r="E30" s="15">
        <v>1374322</v>
      </c>
      <c r="F30" s="5"/>
      <c r="J30" s="67"/>
    </row>
    <row r="31" spans="1:10" ht="24" customHeight="1" x14ac:dyDescent="0.55000000000000004">
      <c r="A31" s="1" t="s">
        <v>85</v>
      </c>
      <c r="C31" s="27">
        <v>167220</v>
      </c>
      <c r="D31" s="5"/>
      <c r="E31" s="27">
        <v>234900</v>
      </c>
      <c r="F31" s="5"/>
      <c r="J31" s="67"/>
    </row>
    <row r="32" spans="1:10" ht="24" customHeight="1" x14ac:dyDescent="0.55000000000000004">
      <c r="A32" s="24" t="s">
        <v>134</v>
      </c>
      <c r="C32" s="27">
        <f>SUM(C29:C31)</f>
        <v>43103131</v>
      </c>
      <c r="D32" s="5"/>
      <c r="E32" s="27">
        <f>SUM(E29:E31)</f>
        <v>22782350</v>
      </c>
      <c r="F32" s="5"/>
    </row>
    <row r="33" spans="1:14" ht="24" customHeight="1" x14ac:dyDescent="0.55000000000000004">
      <c r="A33" s="24"/>
      <c r="C33" s="15"/>
      <c r="D33" s="5"/>
      <c r="E33" s="15"/>
      <c r="F33" s="5"/>
    </row>
    <row r="34" spans="1:14" ht="24" customHeight="1" x14ac:dyDescent="0.55000000000000004">
      <c r="A34" s="1" t="s">
        <v>2</v>
      </c>
      <c r="C34" s="15"/>
      <c r="D34" s="5"/>
      <c r="E34" s="15"/>
      <c r="F34" s="5"/>
    </row>
    <row r="35" spans="1:14" ht="24" customHeight="1" x14ac:dyDescent="0.55000000000000004">
      <c r="A35" s="24"/>
      <c r="C35" s="15"/>
      <c r="D35" s="5"/>
      <c r="E35" s="15"/>
      <c r="F35" s="5"/>
    </row>
    <row r="36" spans="1:14" ht="24" customHeight="1" x14ac:dyDescent="0.55000000000000004">
      <c r="A36" s="24"/>
      <c r="C36" s="15"/>
      <c r="D36" s="5"/>
      <c r="E36" s="15"/>
      <c r="F36" s="5"/>
    </row>
    <row r="37" spans="1:14" ht="24" customHeight="1" x14ac:dyDescent="0.55000000000000004">
      <c r="A37" s="24"/>
      <c r="C37" s="15"/>
      <c r="D37" s="5"/>
      <c r="E37" s="15"/>
      <c r="F37" s="5"/>
    </row>
    <row r="38" spans="1:14" ht="24" customHeight="1" x14ac:dyDescent="0.55000000000000004">
      <c r="A38" s="24"/>
      <c r="C38" s="15"/>
      <c r="D38" s="5"/>
      <c r="E38" s="15"/>
      <c r="F38" s="5"/>
    </row>
    <row r="39" spans="1:14" ht="24" customHeight="1" x14ac:dyDescent="0.55000000000000004">
      <c r="A39" s="24"/>
      <c r="C39" s="15"/>
      <c r="D39" s="5"/>
      <c r="E39" s="15"/>
      <c r="F39" s="5"/>
    </row>
    <row r="40" spans="1:14" s="4" customFormat="1" ht="24" customHeight="1" x14ac:dyDescent="0.55000000000000004">
      <c r="A40" s="3" t="s">
        <v>67</v>
      </c>
      <c r="C40" s="12"/>
      <c r="E40" s="12"/>
      <c r="I40" s="1"/>
      <c r="J40" s="1"/>
      <c r="K40" s="1"/>
      <c r="L40" s="1"/>
      <c r="M40" s="1"/>
      <c r="N40" s="1"/>
    </row>
    <row r="41" spans="1:14" s="4" customFormat="1" ht="24" customHeight="1" x14ac:dyDescent="0.55000000000000004">
      <c r="A41" s="4" t="s">
        <v>81</v>
      </c>
      <c r="C41" s="12"/>
      <c r="E41" s="12"/>
      <c r="I41" s="1"/>
      <c r="J41" s="1"/>
      <c r="K41" s="1"/>
      <c r="L41" s="1"/>
      <c r="M41" s="1"/>
      <c r="N41" s="1"/>
    </row>
    <row r="42" spans="1:14" s="4" customFormat="1" ht="24" customHeight="1" x14ac:dyDescent="0.55000000000000004">
      <c r="A42" s="4" t="s">
        <v>117</v>
      </c>
      <c r="C42" s="12"/>
      <c r="E42" s="12"/>
      <c r="F42" s="18"/>
      <c r="I42" s="1"/>
      <c r="J42" s="1"/>
      <c r="K42" s="1"/>
      <c r="L42" s="1"/>
      <c r="M42" s="1"/>
      <c r="N42" s="1"/>
    </row>
    <row r="43" spans="1:14" s="6" customFormat="1" ht="24" customHeight="1" x14ac:dyDescent="0.55000000000000004">
      <c r="A43" s="10"/>
      <c r="B43" s="8"/>
      <c r="C43" s="19"/>
      <c r="D43" s="8"/>
      <c r="E43" s="20" t="s">
        <v>58</v>
      </c>
      <c r="F43" s="21"/>
      <c r="H43" s="21"/>
      <c r="I43" s="1"/>
      <c r="J43" s="1"/>
      <c r="K43" s="1"/>
      <c r="L43" s="1"/>
      <c r="M43" s="1"/>
      <c r="N43" s="1"/>
    </row>
    <row r="44" spans="1:14" ht="24" customHeight="1" x14ac:dyDescent="0.55000000000000004">
      <c r="B44" s="8"/>
      <c r="C44" s="22" t="s">
        <v>104</v>
      </c>
      <c r="D44" s="23"/>
      <c r="E44" s="22" t="s">
        <v>79</v>
      </c>
      <c r="F44" s="2"/>
      <c r="H44" s="21"/>
    </row>
    <row r="45" spans="1:14" ht="24" customHeight="1" x14ac:dyDescent="0.55000000000000004">
      <c r="A45" s="24" t="s">
        <v>56</v>
      </c>
      <c r="C45" s="15"/>
      <c r="D45" s="5"/>
      <c r="E45" s="15"/>
      <c r="F45" s="5"/>
    </row>
    <row r="46" spans="1:14" ht="24" customHeight="1" x14ac:dyDescent="0.55000000000000004">
      <c r="A46" s="1" t="s">
        <v>102</v>
      </c>
      <c r="C46" s="15">
        <v>785047</v>
      </c>
      <c r="D46" s="5"/>
      <c r="E46" s="15">
        <v>5000</v>
      </c>
      <c r="F46" s="5"/>
    </row>
    <row r="47" spans="1:14" ht="24" customHeight="1" x14ac:dyDescent="0.55000000000000004">
      <c r="A47" s="1" t="s">
        <v>103</v>
      </c>
      <c r="C47" s="15">
        <v>-5500</v>
      </c>
      <c r="D47" s="5"/>
      <c r="E47" s="15">
        <v>-1946403</v>
      </c>
      <c r="F47" s="5"/>
    </row>
    <row r="48" spans="1:14" ht="24" customHeight="1" x14ac:dyDescent="0.55000000000000004">
      <c r="A48" s="1" t="s">
        <v>126</v>
      </c>
      <c r="C48" s="25">
        <v>0</v>
      </c>
      <c r="D48" s="5"/>
      <c r="E48" s="5">
        <v>-659200</v>
      </c>
      <c r="F48" s="5"/>
    </row>
    <row r="49" spans="1:6" ht="24" customHeight="1" x14ac:dyDescent="0.55000000000000004">
      <c r="A49" s="24" t="s">
        <v>94</v>
      </c>
      <c r="C49" s="28">
        <f>SUM(C46:C48)</f>
        <v>779547</v>
      </c>
      <c r="D49" s="5"/>
      <c r="E49" s="28">
        <f>SUM(E46:E48)</f>
        <v>-2600603</v>
      </c>
      <c r="F49" s="5"/>
    </row>
    <row r="50" spans="1:6" ht="24" customHeight="1" x14ac:dyDescent="0.55000000000000004">
      <c r="A50" s="24" t="s">
        <v>50</v>
      </c>
      <c r="C50" s="15"/>
      <c r="D50" s="5"/>
      <c r="E50" s="15"/>
      <c r="F50" s="5"/>
    </row>
    <row r="51" spans="1:6" ht="24" customHeight="1" x14ac:dyDescent="0.55000000000000004">
      <c r="A51" s="1" t="s">
        <v>51</v>
      </c>
      <c r="C51" s="25">
        <v>-1209956</v>
      </c>
      <c r="D51" s="5"/>
      <c r="E51" s="15">
        <v>-746539</v>
      </c>
      <c r="F51" s="5"/>
    </row>
    <row r="52" spans="1:6" ht="24" customHeight="1" x14ac:dyDescent="0.55000000000000004">
      <c r="A52" s="1" t="s">
        <v>86</v>
      </c>
      <c r="C52" s="25">
        <v>0</v>
      </c>
      <c r="D52" s="5"/>
      <c r="E52" s="15">
        <v>-5600000</v>
      </c>
      <c r="F52" s="5"/>
    </row>
    <row r="53" spans="1:6" ht="24" customHeight="1" x14ac:dyDescent="0.55000000000000004">
      <c r="A53" s="24" t="s">
        <v>93</v>
      </c>
      <c r="C53" s="28">
        <f>SUM(C51:C52)</f>
        <v>-1209956</v>
      </c>
      <c r="D53" s="5"/>
      <c r="E53" s="28">
        <f>SUM(E51:E52)</f>
        <v>-6346539</v>
      </c>
      <c r="F53" s="5"/>
    </row>
    <row r="54" spans="1:6" ht="24" customHeight="1" x14ac:dyDescent="0.55000000000000004">
      <c r="A54" s="24" t="s">
        <v>131</v>
      </c>
      <c r="C54" s="25">
        <f>SUM(C32,C49,C53)</f>
        <v>42672722</v>
      </c>
      <c r="D54" s="5"/>
      <c r="E54" s="25">
        <f>SUM(E32,E49,E53)</f>
        <v>13835208</v>
      </c>
      <c r="F54" s="5"/>
    </row>
    <row r="55" spans="1:6" ht="24" customHeight="1" x14ac:dyDescent="0.55000000000000004">
      <c r="A55" s="1" t="s">
        <v>132</v>
      </c>
      <c r="C55" s="25">
        <v>-13034</v>
      </c>
      <c r="D55" s="5"/>
      <c r="E55" s="25">
        <v>-14422</v>
      </c>
      <c r="F55" s="5"/>
    </row>
    <row r="56" spans="1:6" ht="24" customHeight="1" x14ac:dyDescent="0.55000000000000004">
      <c r="A56" s="1" t="s">
        <v>127</v>
      </c>
      <c r="C56" s="27">
        <f>'BS (T)'!G7</f>
        <v>49284170</v>
      </c>
      <c r="D56" s="5"/>
      <c r="E56" s="27">
        <v>35463384</v>
      </c>
      <c r="F56" s="5"/>
    </row>
    <row r="57" spans="1:6" ht="24" customHeight="1" thickBot="1" x14ac:dyDescent="0.6">
      <c r="A57" s="24" t="s">
        <v>128</v>
      </c>
      <c r="C57" s="29">
        <f>SUM(C54:C56)</f>
        <v>91943858</v>
      </c>
      <c r="D57" s="5"/>
      <c r="E57" s="29">
        <f>SUM(E54:E56)</f>
        <v>49284170</v>
      </c>
      <c r="F57" s="5"/>
    </row>
    <row r="58" spans="1:6" ht="24" customHeight="1" thickTop="1" x14ac:dyDescent="0.55000000000000004">
      <c r="C58" s="30">
        <f>+C57-'BS (T)'!E7</f>
        <v>0</v>
      </c>
      <c r="D58" s="5"/>
      <c r="E58" s="30"/>
      <c r="F58" s="5"/>
    </row>
    <row r="59" spans="1:6" ht="24" customHeight="1" x14ac:dyDescent="0.55000000000000004">
      <c r="A59" s="1" t="s">
        <v>2</v>
      </c>
      <c r="C59" s="31"/>
      <c r="D59" s="5"/>
      <c r="E59" s="30"/>
      <c r="F59" s="5"/>
    </row>
    <row r="60" spans="1:6" ht="24" customHeight="1" x14ac:dyDescent="0.55000000000000004">
      <c r="C60" s="31"/>
      <c r="D60" s="5"/>
      <c r="E60" s="30"/>
      <c r="F60" s="5"/>
    </row>
    <row r="61" spans="1:6" ht="24" customHeight="1" x14ac:dyDescent="0.55000000000000004">
      <c r="C61" s="31"/>
      <c r="D61" s="5"/>
      <c r="E61" s="30"/>
      <c r="F61" s="5"/>
    </row>
    <row r="62" spans="1:6" ht="24" customHeight="1" x14ac:dyDescent="0.55000000000000004">
      <c r="C62" s="31"/>
      <c r="D62" s="5"/>
      <c r="E62" s="30"/>
      <c r="F62" s="5"/>
    </row>
    <row r="63" spans="1:6" ht="24" customHeight="1" x14ac:dyDescent="0.55000000000000004">
      <c r="C63" s="31"/>
      <c r="D63" s="5"/>
      <c r="E63" s="30"/>
      <c r="F63" s="5"/>
    </row>
    <row r="64" spans="1:6" ht="24" customHeight="1" x14ac:dyDescent="0.55000000000000004">
      <c r="C64" s="31"/>
      <c r="D64" s="5"/>
      <c r="E64" s="30"/>
      <c r="F64" s="5"/>
    </row>
    <row r="65" spans="4:6" ht="24" customHeight="1" x14ac:dyDescent="0.55000000000000004">
      <c r="D65" s="68"/>
      <c r="F65" s="5"/>
    </row>
  </sheetData>
  <pageMargins left="0.86614173228346458" right="0.55118110236220474" top="0.9055118110236221" bottom="0" header="0.31496062992125984" footer="0.31496062992125984"/>
  <pageSetup paperSize="9" scale="80" orientation="portrait" r:id="rId1"/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21.6" x14ac:dyDescent="0.55000000000000004"/>
  <sheetData/>
  <phoneticPr fontId="0" type="noConversion"/>
  <pageMargins left="0.75" right="0.75" top="1" bottom="1" header="0.5" footer="0.5"/>
  <pageSetup paperSize="9" orientation="portrait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21.6" x14ac:dyDescent="0.55000000000000004"/>
  <sheetData/>
  <phoneticPr fontId="0" type="noConversion"/>
  <pageMargins left="0.75" right="0.75" top="1" bottom="1" header="0.5" footer="0.5"/>
  <pageSetup paperSize="9" orientation="portrait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21.6" x14ac:dyDescent="0.55000000000000004"/>
  <sheetData/>
  <phoneticPr fontId="0" type="noConversion"/>
  <pageMargins left="0.75" right="0.75" top="1" bottom="1" header="0.5" footer="0.5"/>
  <pageSetup paperSize="9" orientation="portrait" verticalDpi="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21.6" x14ac:dyDescent="0.55000000000000004"/>
  <sheetData/>
  <phoneticPr fontId="0" type="noConversion"/>
  <pageMargins left="0.75" right="0.75" top="1" bottom="1" header="0.5" footer="0.5"/>
  <pageSetup paperSize="9" orientation="portrait" verticalDpi="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21.6" x14ac:dyDescent="0.55000000000000004"/>
  <sheetData/>
  <phoneticPr fontId="0" type="noConversion"/>
  <pageMargins left="0.75" right="0.75" top="1" bottom="1" header="0.5" footer="0.5"/>
  <pageSetup paperSize="9" orientation="portrait" verticalDpi="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21.6" x14ac:dyDescent="0.55000000000000004"/>
  <sheetData/>
  <phoneticPr fontId="0" type="noConversion"/>
  <pageMargins left="0.75" right="0.75" top="1" bottom="1" header="0.5" footer="0.5"/>
  <pageSetup paperSize="9" orientation="portrait" verticalDpi="0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41"/>
  <sheetViews>
    <sheetView showGridLines="0" view="pageBreakPreview" topLeftCell="A32" zoomScale="70" zoomScaleNormal="85" zoomScaleSheetLayoutView="70" workbookViewId="0">
      <selection activeCell="N41" sqref="N41"/>
    </sheetView>
  </sheetViews>
  <sheetFormatPr defaultColWidth="10.44140625" defaultRowHeight="24" customHeight="1" x14ac:dyDescent="0.6"/>
  <cols>
    <col min="1" max="1" width="40.44140625" style="1" customWidth="1"/>
    <col min="2" max="2" width="27.44140625" style="1" customWidth="1"/>
    <col min="3" max="3" width="9.109375" style="1" customWidth="1"/>
    <col min="4" max="4" width="1.109375" style="1" customWidth="1"/>
    <col min="5" max="5" width="16.33203125" style="11" customWidth="1"/>
    <col min="6" max="6" width="1.88671875" style="1" customWidth="1"/>
    <col min="7" max="7" width="16.33203125" style="11" customWidth="1"/>
    <col min="8" max="8" width="0.5546875" style="1" customWidth="1"/>
    <col min="9" max="9" width="10.44140625" style="45"/>
    <col min="10" max="10" width="15.88671875" style="45" bestFit="1" customWidth="1"/>
    <col min="11" max="14" width="10.44140625" style="45"/>
    <col min="15" max="16384" width="10.44140625" style="1"/>
  </cols>
  <sheetData>
    <row r="1" spans="1:10" s="4" customFormat="1" ht="24" customHeight="1" x14ac:dyDescent="0.55000000000000004">
      <c r="A1" s="3" t="s">
        <v>67</v>
      </c>
      <c r="E1" s="12"/>
      <c r="G1" s="12"/>
    </row>
    <row r="2" spans="1:10" s="4" customFormat="1" ht="24" customHeight="1" x14ac:dyDescent="0.55000000000000004">
      <c r="A2" s="4" t="s">
        <v>106</v>
      </c>
      <c r="E2" s="12"/>
      <c r="G2" s="12"/>
    </row>
    <row r="3" spans="1:10" s="4" customFormat="1" ht="24" customHeight="1" x14ac:dyDescent="0.55000000000000004">
      <c r="A3" s="4" t="s">
        <v>114</v>
      </c>
      <c r="E3" s="12"/>
      <c r="G3" s="12"/>
    </row>
    <row r="4" spans="1:10" s="6" customFormat="1" ht="24" customHeight="1" x14ac:dyDescent="0.55000000000000004">
      <c r="E4" s="20"/>
      <c r="G4" s="20" t="s">
        <v>82</v>
      </c>
    </row>
    <row r="5" spans="1:10" ht="24" customHeight="1" x14ac:dyDescent="0.6">
      <c r="C5" s="7" t="s">
        <v>0</v>
      </c>
      <c r="D5" s="8"/>
      <c r="E5" s="22" t="s">
        <v>115</v>
      </c>
      <c r="F5" s="8"/>
      <c r="G5" s="22" t="s">
        <v>95</v>
      </c>
      <c r="H5" s="23"/>
    </row>
    <row r="6" spans="1:10" ht="24" customHeight="1" x14ac:dyDescent="0.6">
      <c r="A6" s="24" t="s">
        <v>13</v>
      </c>
      <c r="B6" s="24"/>
    </row>
    <row r="7" spans="1:10" ht="24" customHeight="1" x14ac:dyDescent="0.6">
      <c r="A7" s="1" t="s">
        <v>7</v>
      </c>
      <c r="C7" s="10">
        <v>6</v>
      </c>
      <c r="D7" s="10"/>
      <c r="E7" s="32">
        <v>91943858</v>
      </c>
      <c r="F7" s="14"/>
      <c r="G7" s="32">
        <v>49284170</v>
      </c>
      <c r="H7" s="10"/>
    </row>
    <row r="8" spans="1:10" ht="24" customHeight="1" x14ac:dyDescent="0.6">
      <c r="A8" s="1" t="s">
        <v>42</v>
      </c>
      <c r="C8" s="10">
        <v>7</v>
      </c>
      <c r="D8" s="10"/>
      <c r="E8" s="32">
        <v>1957009</v>
      </c>
      <c r="F8" s="14"/>
      <c r="G8" s="32">
        <v>400000</v>
      </c>
      <c r="H8" s="10"/>
    </row>
    <row r="9" spans="1:10" ht="24" customHeight="1" x14ac:dyDescent="0.6">
      <c r="A9" s="1" t="s">
        <v>57</v>
      </c>
      <c r="C9" s="10">
        <v>8</v>
      </c>
      <c r="D9" s="10"/>
      <c r="E9" s="32">
        <v>71102407</v>
      </c>
      <c r="F9" s="14"/>
      <c r="G9" s="32">
        <v>90591995</v>
      </c>
      <c r="H9" s="10"/>
    </row>
    <row r="10" spans="1:10" ht="24" customHeight="1" x14ac:dyDescent="0.6">
      <c r="A10" s="1" t="s">
        <v>59</v>
      </c>
      <c r="C10" s="10">
        <v>9</v>
      </c>
      <c r="D10" s="10"/>
      <c r="E10" s="32">
        <v>147851710</v>
      </c>
      <c r="F10" s="14"/>
      <c r="G10" s="32">
        <v>154219551</v>
      </c>
      <c r="H10" s="10"/>
      <c r="J10" s="46"/>
    </row>
    <row r="11" spans="1:10" ht="24" customHeight="1" x14ac:dyDescent="0.6">
      <c r="A11" s="1" t="s">
        <v>90</v>
      </c>
      <c r="C11" s="10">
        <v>10</v>
      </c>
      <c r="D11" s="10"/>
      <c r="E11" s="32">
        <v>205327620</v>
      </c>
      <c r="F11" s="14"/>
      <c r="G11" s="32">
        <v>218671152</v>
      </c>
      <c r="H11" s="10"/>
      <c r="J11" s="46"/>
    </row>
    <row r="12" spans="1:10" ht="24" customHeight="1" x14ac:dyDescent="0.6">
      <c r="A12" s="1" t="s">
        <v>46</v>
      </c>
      <c r="C12" s="9">
        <v>11.1</v>
      </c>
      <c r="D12" s="10"/>
      <c r="E12" s="32">
        <v>7376695</v>
      </c>
      <c r="F12" s="14"/>
      <c r="G12" s="32">
        <v>343156</v>
      </c>
      <c r="H12" s="10"/>
    </row>
    <row r="13" spans="1:10" ht="24" customHeight="1" x14ac:dyDescent="0.6">
      <c r="A13" s="1" t="s">
        <v>60</v>
      </c>
      <c r="C13" s="10">
        <v>12</v>
      </c>
      <c r="D13" s="10"/>
      <c r="E13" s="32">
        <v>492695</v>
      </c>
      <c r="F13" s="14"/>
      <c r="G13" s="32">
        <v>623538</v>
      </c>
      <c r="H13" s="10"/>
    </row>
    <row r="14" spans="1:10" ht="24" customHeight="1" x14ac:dyDescent="0.6">
      <c r="A14" s="1" t="s">
        <v>96</v>
      </c>
      <c r="C14" s="44">
        <v>13.1</v>
      </c>
      <c r="D14" s="10"/>
      <c r="E14" s="32">
        <v>6353779</v>
      </c>
      <c r="F14" s="14"/>
      <c r="G14" s="32">
        <v>6905115</v>
      </c>
      <c r="H14" s="10"/>
    </row>
    <row r="15" spans="1:10" ht="24" customHeight="1" x14ac:dyDescent="0.6">
      <c r="A15" s="1" t="s">
        <v>25</v>
      </c>
      <c r="C15" s="10">
        <v>14</v>
      </c>
      <c r="D15" s="10"/>
      <c r="E15" s="33">
        <v>15439536</v>
      </c>
      <c r="F15" s="14"/>
      <c r="G15" s="33">
        <v>9888449</v>
      </c>
      <c r="H15" s="10"/>
    </row>
    <row r="16" spans="1:10" ht="24" customHeight="1" thickBot="1" x14ac:dyDescent="0.65">
      <c r="A16" s="24" t="s">
        <v>1</v>
      </c>
      <c r="B16" s="24"/>
      <c r="C16" s="10"/>
      <c r="D16" s="10"/>
      <c r="E16" s="34">
        <f>SUM(E7:E15)</f>
        <v>547845309</v>
      </c>
      <c r="F16" s="14"/>
      <c r="G16" s="34">
        <f>SUM(G7:G15)</f>
        <v>530927126</v>
      </c>
      <c r="H16" s="10"/>
    </row>
    <row r="17" spans="1:8" ht="24" customHeight="1" thickTop="1" x14ac:dyDescent="0.6">
      <c r="A17" s="24" t="s">
        <v>14</v>
      </c>
      <c r="B17" s="24"/>
      <c r="E17" s="15"/>
      <c r="F17" s="5"/>
      <c r="G17" s="15"/>
    </row>
    <row r="18" spans="1:8" ht="24" customHeight="1" x14ac:dyDescent="0.6">
      <c r="A18" s="24" t="s">
        <v>10</v>
      </c>
      <c r="B18" s="24"/>
      <c r="E18" s="15"/>
      <c r="F18" s="5"/>
      <c r="G18" s="15"/>
    </row>
    <row r="19" spans="1:8" ht="24" customHeight="1" x14ac:dyDescent="0.6">
      <c r="A19" s="1" t="s">
        <v>41</v>
      </c>
      <c r="B19" s="24"/>
      <c r="C19" s="10">
        <v>15</v>
      </c>
      <c r="E19" s="32">
        <v>33342627</v>
      </c>
      <c r="F19" s="5"/>
      <c r="G19" s="32">
        <v>36268949</v>
      </c>
    </row>
    <row r="20" spans="1:8" ht="24" customHeight="1" x14ac:dyDescent="0.6">
      <c r="A20" s="1" t="s">
        <v>61</v>
      </c>
      <c r="B20" s="24"/>
      <c r="C20" s="10"/>
      <c r="E20" s="32">
        <v>30397629</v>
      </c>
      <c r="F20" s="5"/>
      <c r="G20" s="32">
        <v>22967964</v>
      </c>
    </row>
    <row r="21" spans="1:8" ht="24" customHeight="1" x14ac:dyDescent="0.6">
      <c r="A21" s="1" t="s">
        <v>47</v>
      </c>
      <c r="C21" s="44">
        <v>11.1</v>
      </c>
      <c r="D21" s="9"/>
      <c r="E21" s="32">
        <v>7398765</v>
      </c>
      <c r="F21" s="14"/>
      <c r="G21" s="32">
        <v>377353</v>
      </c>
    </row>
    <row r="22" spans="1:8" ht="24" customHeight="1" x14ac:dyDescent="0.6">
      <c r="A22" s="1" t="s">
        <v>88</v>
      </c>
      <c r="C22" s="10">
        <v>16</v>
      </c>
      <c r="D22" s="9"/>
      <c r="E22" s="16">
        <v>5499776</v>
      </c>
      <c r="F22" s="14"/>
      <c r="G22" s="16">
        <v>5438310</v>
      </c>
    </row>
    <row r="23" spans="1:8" ht="24" customHeight="1" x14ac:dyDescent="0.6">
      <c r="A23" s="24" t="s">
        <v>3</v>
      </c>
      <c r="B23" s="24"/>
      <c r="C23" s="10"/>
      <c r="D23" s="10"/>
      <c r="E23" s="16">
        <f>SUM(E19:E22)</f>
        <v>76638797</v>
      </c>
      <c r="F23" s="14"/>
      <c r="G23" s="16">
        <f>SUM(G19:G22)</f>
        <v>65052576</v>
      </c>
      <c r="H23" s="10"/>
    </row>
    <row r="24" spans="1:8" ht="24" customHeight="1" x14ac:dyDescent="0.6">
      <c r="A24" s="24" t="s">
        <v>15</v>
      </c>
      <c r="B24" s="24"/>
      <c r="C24" s="10"/>
      <c r="D24" s="10"/>
      <c r="E24" s="17"/>
      <c r="F24" s="14"/>
      <c r="G24" s="17"/>
      <c r="H24" s="10"/>
    </row>
    <row r="25" spans="1:8" ht="24" customHeight="1" x14ac:dyDescent="0.6">
      <c r="A25" s="1" t="s">
        <v>12</v>
      </c>
      <c r="C25" s="10"/>
      <c r="D25" s="10"/>
      <c r="E25" s="17"/>
      <c r="F25" s="14"/>
      <c r="G25" s="17"/>
      <c r="H25" s="10"/>
    </row>
    <row r="26" spans="1:8" ht="24" customHeight="1" x14ac:dyDescent="0.6">
      <c r="A26" s="1" t="s">
        <v>31</v>
      </c>
      <c r="C26" s="10"/>
      <c r="D26" s="10"/>
      <c r="E26" s="17"/>
      <c r="F26" s="14"/>
      <c r="G26" s="17"/>
      <c r="H26" s="10"/>
    </row>
    <row r="27" spans="1:8" ht="24" customHeight="1" x14ac:dyDescent="0.6">
      <c r="A27" s="1" t="s">
        <v>65</v>
      </c>
      <c r="C27" s="10"/>
      <c r="D27" s="10"/>
      <c r="E27" s="32">
        <v>400000000</v>
      </c>
      <c r="F27" s="14"/>
      <c r="G27" s="32">
        <v>400000000</v>
      </c>
      <c r="H27" s="10"/>
    </row>
    <row r="28" spans="1:8" ht="24" customHeight="1" x14ac:dyDescent="0.6">
      <c r="A28" s="1" t="s">
        <v>30</v>
      </c>
      <c r="C28" s="10"/>
      <c r="D28" s="10"/>
      <c r="E28" s="32"/>
      <c r="F28" s="14"/>
      <c r="G28" s="32"/>
      <c r="H28" s="10"/>
    </row>
    <row r="29" spans="1:8" ht="24" customHeight="1" x14ac:dyDescent="0.6">
      <c r="A29" s="1" t="s">
        <v>62</v>
      </c>
      <c r="C29" s="10">
        <v>17</v>
      </c>
      <c r="D29" s="10"/>
      <c r="E29" s="32">
        <v>66579500</v>
      </c>
      <c r="F29" s="14"/>
      <c r="G29" s="32">
        <v>66579500</v>
      </c>
      <c r="H29" s="10"/>
    </row>
    <row r="30" spans="1:8" ht="24" customHeight="1" x14ac:dyDescent="0.6">
      <c r="A30" s="1" t="s">
        <v>63</v>
      </c>
      <c r="C30" s="10"/>
      <c r="D30" s="10"/>
      <c r="E30" s="32">
        <v>3279748</v>
      </c>
      <c r="F30" s="14"/>
      <c r="G30" s="32">
        <v>-2083947</v>
      </c>
      <c r="H30" s="10"/>
    </row>
    <row r="31" spans="1:8" ht="24" customHeight="1" x14ac:dyDescent="0.6">
      <c r="A31" s="1" t="s">
        <v>64</v>
      </c>
      <c r="C31" s="10"/>
      <c r="D31" s="10"/>
      <c r="E31" s="32">
        <v>1347264</v>
      </c>
      <c r="F31" s="14"/>
      <c r="G31" s="32">
        <v>1378997</v>
      </c>
      <c r="H31" s="10"/>
    </row>
    <row r="32" spans="1:8" ht="24" customHeight="1" x14ac:dyDescent="0.6">
      <c r="A32" s="24" t="s">
        <v>16</v>
      </c>
      <c r="B32" s="24"/>
      <c r="C32" s="10"/>
      <c r="D32" s="10"/>
      <c r="E32" s="28">
        <f>SUM(E27:E31)</f>
        <v>471206512</v>
      </c>
      <c r="F32" s="14"/>
      <c r="G32" s="28">
        <f>SUM(G27:G31)</f>
        <v>465874550</v>
      </c>
      <c r="H32" s="10"/>
    </row>
    <row r="33" spans="1:8" ht="24" customHeight="1" thickBot="1" x14ac:dyDescent="0.65">
      <c r="A33" s="24" t="s">
        <v>17</v>
      </c>
      <c r="B33" s="24"/>
      <c r="C33" s="10"/>
      <c r="D33" s="10"/>
      <c r="E33" s="29">
        <f>SUM(E23,E32)</f>
        <v>547845309</v>
      </c>
      <c r="F33" s="14"/>
      <c r="G33" s="29">
        <f>G23+G32</f>
        <v>530927126</v>
      </c>
      <c r="H33" s="10"/>
    </row>
    <row r="34" spans="1:8" ht="24" customHeight="1" thickTop="1" x14ac:dyDescent="0.6">
      <c r="C34" s="10"/>
      <c r="D34" s="10"/>
      <c r="E34" s="25">
        <f>SUM(E33-E16)</f>
        <v>0</v>
      </c>
      <c r="F34" s="14"/>
      <c r="G34" s="25">
        <f>SUM(G33-G16)</f>
        <v>0</v>
      </c>
      <c r="H34" s="10"/>
    </row>
    <row r="35" spans="1:8" ht="24" customHeight="1" x14ac:dyDescent="0.6">
      <c r="A35" s="1" t="s">
        <v>2</v>
      </c>
      <c r="H35" s="10"/>
    </row>
    <row r="36" spans="1:8" ht="24" customHeight="1" x14ac:dyDescent="0.6">
      <c r="H36" s="10"/>
    </row>
    <row r="37" spans="1:8" ht="24" customHeight="1" x14ac:dyDescent="0.6">
      <c r="H37" s="10"/>
    </row>
    <row r="38" spans="1:8" ht="24" customHeight="1" x14ac:dyDescent="0.6">
      <c r="A38" s="36" t="s">
        <v>4</v>
      </c>
      <c r="E38" s="13"/>
      <c r="G38" s="13"/>
      <c r="H38" s="10"/>
    </row>
    <row r="39" spans="1:8" ht="24" customHeight="1" x14ac:dyDescent="0.6">
      <c r="H39" s="10"/>
    </row>
    <row r="40" spans="1:8" ht="24" customHeight="1" x14ac:dyDescent="0.6">
      <c r="B40" s="1" t="s">
        <v>5</v>
      </c>
    </row>
    <row r="41" spans="1:8" ht="24" customHeight="1" x14ac:dyDescent="0.6">
      <c r="A41" s="36" t="s">
        <v>4</v>
      </c>
      <c r="E41" s="13"/>
      <c r="G41" s="13"/>
      <c r="H41" s="10"/>
    </row>
  </sheetData>
  <printOptions horizontalCentered="1" gridLinesSet="0"/>
  <pageMargins left="0.86614173228346458" right="0.55118110236220474" top="0.9055118110236221" bottom="0" header="0.19685039370078741" footer="0.19685039370078741"/>
  <pageSetup paperSize="9" scale="80" orientation="portrait" r:id="rId1"/>
  <headerFooter alignWithMargins="0"/>
  <rowBreaks count="1" manualBreakCount="1">
    <brk id="336" max="6553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4"/>
  <sheetViews>
    <sheetView showGridLines="0" view="pageBreakPreview" topLeftCell="A21" zoomScale="55" zoomScaleNormal="100" zoomScaleSheetLayoutView="55" workbookViewId="0">
      <selection activeCell="S19" sqref="S19"/>
    </sheetView>
  </sheetViews>
  <sheetFormatPr defaultColWidth="10.44140625" defaultRowHeight="24" customHeight="1" x14ac:dyDescent="0.55000000000000004"/>
  <cols>
    <col min="1" max="1" width="68.33203125" style="1" customWidth="1"/>
    <col min="2" max="2" width="10.109375" style="1" customWidth="1"/>
    <col min="3" max="3" width="1.109375" style="1" customWidth="1"/>
    <col min="4" max="4" width="15.6640625" style="11" customWidth="1"/>
    <col min="5" max="5" width="1.109375" style="1" customWidth="1"/>
    <col min="6" max="6" width="15.6640625" style="11" customWidth="1"/>
    <col min="7" max="7" width="1.33203125" style="1" customWidth="1"/>
    <col min="8" max="8" width="4" style="1" customWidth="1"/>
    <col min="9" max="16384" width="10.44140625" style="1"/>
  </cols>
  <sheetData>
    <row r="1" spans="1:7" s="4" customFormat="1" ht="24" customHeight="1" x14ac:dyDescent="0.55000000000000004">
      <c r="A1" s="3" t="s">
        <v>67</v>
      </c>
      <c r="D1" s="12"/>
      <c r="F1" s="12"/>
      <c r="G1" s="18"/>
    </row>
    <row r="2" spans="1:7" s="4" customFormat="1" ht="24" customHeight="1" x14ac:dyDescent="0.55000000000000004">
      <c r="A2" s="4" t="s">
        <v>19</v>
      </c>
      <c r="D2" s="12"/>
      <c r="F2" s="12"/>
      <c r="G2" s="18"/>
    </row>
    <row r="3" spans="1:7" s="4" customFormat="1" ht="24" customHeight="1" x14ac:dyDescent="0.55000000000000004">
      <c r="A3" s="4" t="s">
        <v>117</v>
      </c>
      <c r="D3" s="12"/>
      <c r="F3" s="12"/>
      <c r="G3" s="18"/>
    </row>
    <row r="4" spans="1:7" s="6" customFormat="1" ht="24" customHeight="1" x14ac:dyDescent="0.55000000000000004">
      <c r="A4" s="8"/>
      <c r="B4" s="8"/>
      <c r="C4" s="8"/>
      <c r="D4" s="19"/>
      <c r="E4" s="8"/>
      <c r="F4" s="20" t="s">
        <v>82</v>
      </c>
      <c r="G4" s="21"/>
    </row>
    <row r="5" spans="1:7" ht="24" customHeight="1" x14ac:dyDescent="0.55000000000000004">
      <c r="B5" s="7" t="s">
        <v>0</v>
      </c>
      <c r="C5" s="8"/>
      <c r="D5" s="22" t="s">
        <v>104</v>
      </c>
      <c r="E5" s="23"/>
      <c r="F5" s="22" t="s">
        <v>79</v>
      </c>
      <c r="G5" s="2"/>
    </row>
    <row r="6" spans="1:7" ht="24" customHeight="1" x14ac:dyDescent="0.55000000000000004">
      <c r="A6" s="24" t="s">
        <v>21</v>
      </c>
      <c r="B6" s="8"/>
      <c r="C6" s="8"/>
      <c r="D6" s="19"/>
      <c r="E6" s="23"/>
      <c r="F6" s="19"/>
      <c r="G6" s="2"/>
    </row>
    <row r="7" spans="1:7" ht="24" customHeight="1" x14ac:dyDescent="0.55000000000000004">
      <c r="A7" s="24" t="s">
        <v>22</v>
      </c>
      <c r="B7" s="8"/>
      <c r="C7" s="8"/>
      <c r="D7" s="19"/>
      <c r="E7" s="23"/>
      <c r="F7" s="19"/>
      <c r="G7" s="2"/>
    </row>
    <row r="8" spans="1:7" ht="24" customHeight="1" x14ac:dyDescent="0.55000000000000004">
      <c r="A8" s="1" t="s">
        <v>24</v>
      </c>
      <c r="B8" s="37">
        <v>19</v>
      </c>
      <c r="C8" s="8"/>
      <c r="D8" s="35">
        <v>176408018</v>
      </c>
      <c r="E8" s="38"/>
      <c r="F8" s="35">
        <v>148002650</v>
      </c>
      <c r="G8" s="2"/>
    </row>
    <row r="9" spans="1:7" ht="24" customHeight="1" x14ac:dyDescent="0.55000000000000004">
      <c r="A9" s="1" t="s">
        <v>40</v>
      </c>
      <c r="B9" s="37">
        <v>20</v>
      </c>
      <c r="C9" s="8"/>
      <c r="D9" s="35">
        <v>1527783</v>
      </c>
      <c r="E9" s="38"/>
      <c r="F9" s="35">
        <v>1743432</v>
      </c>
      <c r="G9" s="2"/>
    </row>
    <row r="10" spans="1:7" ht="24" customHeight="1" x14ac:dyDescent="0.55000000000000004">
      <c r="A10" s="1" t="s">
        <v>129</v>
      </c>
      <c r="B10" s="37">
        <v>21</v>
      </c>
      <c r="C10" s="8"/>
      <c r="D10" s="35">
        <v>46680</v>
      </c>
      <c r="E10" s="38"/>
      <c r="F10" s="35">
        <v>-45610</v>
      </c>
      <c r="G10" s="2"/>
    </row>
    <row r="11" spans="1:7" ht="24" customHeight="1" x14ac:dyDescent="0.55000000000000004">
      <c r="A11" s="1" t="s">
        <v>66</v>
      </c>
      <c r="B11" s="37">
        <v>22</v>
      </c>
      <c r="C11" s="8"/>
      <c r="D11" s="35">
        <v>8986460</v>
      </c>
      <c r="E11" s="38"/>
      <c r="F11" s="35">
        <v>8982819</v>
      </c>
      <c r="G11" s="2"/>
    </row>
    <row r="12" spans="1:7" ht="24" customHeight="1" x14ac:dyDescent="0.55000000000000004">
      <c r="A12" s="24" t="s">
        <v>23</v>
      </c>
      <c r="B12" s="8"/>
      <c r="C12" s="8"/>
      <c r="D12" s="39">
        <f>SUM(D8:D11)</f>
        <v>186968941</v>
      </c>
      <c r="E12" s="38"/>
      <c r="F12" s="39">
        <f>SUM(F8:F11)</f>
        <v>158683291</v>
      </c>
      <c r="G12" s="2"/>
    </row>
    <row r="13" spans="1:7" ht="24" customHeight="1" x14ac:dyDescent="0.55000000000000004">
      <c r="A13" s="24" t="s">
        <v>8</v>
      </c>
      <c r="D13" s="25"/>
      <c r="E13" s="5"/>
      <c r="F13" s="25"/>
      <c r="G13" s="5"/>
    </row>
    <row r="14" spans="1:7" ht="24" customHeight="1" x14ac:dyDescent="0.55000000000000004">
      <c r="A14" s="1" t="s">
        <v>34</v>
      </c>
      <c r="B14" s="37">
        <v>23</v>
      </c>
      <c r="D14" s="35">
        <v>117993732</v>
      </c>
      <c r="E14" s="5"/>
      <c r="F14" s="35">
        <v>114820779</v>
      </c>
      <c r="G14" s="5"/>
    </row>
    <row r="15" spans="1:7" ht="24" customHeight="1" x14ac:dyDescent="0.55000000000000004">
      <c r="A15" s="1" t="s">
        <v>29</v>
      </c>
      <c r="D15" s="35">
        <v>7708749</v>
      </c>
      <c r="E15" s="5"/>
      <c r="F15" s="35">
        <v>34195098</v>
      </c>
      <c r="G15" s="5"/>
    </row>
    <row r="16" spans="1:7" ht="24" customHeight="1" x14ac:dyDescent="0.55000000000000004">
      <c r="A16" s="1" t="s">
        <v>52</v>
      </c>
      <c r="B16" s="37"/>
      <c r="D16" s="35">
        <v>827665</v>
      </c>
      <c r="E16" s="5"/>
      <c r="F16" s="35">
        <v>42116</v>
      </c>
      <c r="G16" s="5"/>
    </row>
    <row r="17" spans="1:7" ht="24" customHeight="1" x14ac:dyDescent="0.55000000000000004">
      <c r="A17" s="1" t="s">
        <v>107</v>
      </c>
      <c r="B17" s="37"/>
      <c r="D17" s="35">
        <v>-123015</v>
      </c>
      <c r="E17" s="5"/>
      <c r="F17" s="35">
        <v>35663</v>
      </c>
      <c r="G17" s="5"/>
    </row>
    <row r="18" spans="1:7" ht="24" customHeight="1" x14ac:dyDescent="0.55000000000000004">
      <c r="A18" s="1" t="s">
        <v>35</v>
      </c>
      <c r="B18" s="37">
        <v>24</v>
      </c>
      <c r="C18" s="10"/>
      <c r="D18" s="35">
        <v>54638846</v>
      </c>
      <c r="E18" s="14"/>
      <c r="F18" s="35">
        <v>46854902</v>
      </c>
      <c r="G18" s="5"/>
    </row>
    <row r="19" spans="1:7" ht="24" customHeight="1" x14ac:dyDescent="0.55000000000000004">
      <c r="A19" s="24" t="s">
        <v>9</v>
      </c>
      <c r="B19" s="10"/>
      <c r="C19" s="10"/>
      <c r="D19" s="28">
        <f>SUM(D14:D18)</f>
        <v>181045977</v>
      </c>
      <c r="E19" s="14"/>
      <c r="F19" s="28">
        <f>SUM(F14:F18)</f>
        <v>195948558</v>
      </c>
      <c r="G19" s="5"/>
    </row>
    <row r="20" spans="1:7" ht="24" customHeight="1" x14ac:dyDescent="0.55000000000000004">
      <c r="A20" s="24" t="s">
        <v>43</v>
      </c>
      <c r="B20" s="10"/>
      <c r="C20" s="10"/>
      <c r="D20" s="40">
        <f>SUM(D12-D19)</f>
        <v>5922964</v>
      </c>
      <c r="E20" s="14"/>
      <c r="F20" s="40">
        <f>SUM(F12-F19)</f>
        <v>-37265267</v>
      </c>
      <c r="G20" s="5"/>
    </row>
    <row r="21" spans="1:7" ht="24" customHeight="1" x14ac:dyDescent="0.55000000000000004">
      <c r="A21" s="1" t="s">
        <v>37</v>
      </c>
      <c r="B21" s="9">
        <v>13.2</v>
      </c>
      <c r="C21" s="10"/>
      <c r="D21" s="35">
        <v>-559269</v>
      </c>
      <c r="E21" s="14"/>
      <c r="F21" s="35">
        <v>787302</v>
      </c>
      <c r="G21" s="5"/>
    </row>
    <row r="22" spans="1:7" ht="24" customHeight="1" x14ac:dyDescent="0.55000000000000004">
      <c r="A22" s="24" t="s">
        <v>121</v>
      </c>
      <c r="B22" s="10"/>
      <c r="C22" s="10"/>
      <c r="D22" s="28">
        <f>SUM(D20:D21)</f>
        <v>5363695</v>
      </c>
      <c r="E22" s="14"/>
      <c r="F22" s="28">
        <f>SUM(F20:F21)</f>
        <v>-36477965</v>
      </c>
      <c r="G22" s="5"/>
    </row>
    <row r="23" spans="1:7" ht="24" customHeight="1" x14ac:dyDescent="0.55000000000000004">
      <c r="A23" s="24" t="s">
        <v>108</v>
      </c>
      <c r="B23" s="10"/>
      <c r="C23" s="10"/>
      <c r="D23" s="40"/>
      <c r="E23" s="14"/>
      <c r="F23" s="40"/>
      <c r="G23" s="5"/>
    </row>
    <row r="24" spans="1:7" ht="24" customHeight="1" x14ac:dyDescent="0.55000000000000004">
      <c r="A24" s="41" t="s">
        <v>36</v>
      </c>
      <c r="B24" s="10"/>
      <c r="C24" s="10"/>
      <c r="D24" s="15"/>
      <c r="E24" s="14"/>
      <c r="F24" s="15"/>
      <c r="G24" s="5"/>
    </row>
    <row r="25" spans="1:7" ht="24" customHeight="1" x14ac:dyDescent="0.55000000000000004">
      <c r="A25" s="1" t="s">
        <v>109</v>
      </c>
      <c r="B25" s="10"/>
      <c r="C25" s="10"/>
      <c r="D25" s="15"/>
      <c r="E25" s="14"/>
      <c r="F25" s="15"/>
      <c r="G25" s="5"/>
    </row>
    <row r="26" spans="1:7" ht="24" customHeight="1" x14ac:dyDescent="0.55000000000000004">
      <c r="A26" s="1" t="s">
        <v>97</v>
      </c>
      <c r="B26" s="10"/>
      <c r="C26" s="10"/>
      <c r="D26" s="35">
        <v>-39666</v>
      </c>
      <c r="E26" s="14"/>
      <c r="F26" s="35">
        <v>106411</v>
      </c>
      <c r="G26" s="5"/>
    </row>
    <row r="27" spans="1:7" ht="24" customHeight="1" x14ac:dyDescent="0.55000000000000004">
      <c r="A27" s="47" t="s">
        <v>110</v>
      </c>
      <c r="B27" s="47"/>
      <c r="C27" s="10"/>
      <c r="D27" s="15"/>
      <c r="E27" s="14"/>
      <c r="F27" s="15"/>
      <c r="G27" s="5"/>
    </row>
    <row r="28" spans="1:7" ht="24" customHeight="1" x14ac:dyDescent="0.55000000000000004">
      <c r="A28" s="47" t="s">
        <v>101</v>
      </c>
      <c r="B28" s="49">
        <v>13.2</v>
      </c>
      <c r="C28" s="10"/>
      <c r="D28" s="65">
        <v>7933</v>
      </c>
      <c r="E28" s="14"/>
      <c r="F28" s="65">
        <v>-21282</v>
      </c>
      <c r="G28" s="5"/>
    </row>
    <row r="29" spans="1:7" ht="24" customHeight="1" x14ac:dyDescent="0.55000000000000004">
      <c r="A29" s="1" t="s">
        <v>109</v>
      </c>
      <c r="B29" s="10"/>
      <c r="C29" s="10"/>
      <c r="D29" s="15"/>
      <c r="E29" s="14"/>
      <c r="F29" s="15"/>
      <c r="G29" s="5"/>
    </row>
    <row r="30" spans="1:7" ht="24" customHeight="1" x14ac:dyDescent="0.55000000000000004">
      <c r="A30" s="1" t="s">
        <v>91</v>
      </c>
      <c r="B30" s="10"/>
      <c r="C30" s="10"/>
      <c r="D30" s="33">
        <f>SUM(D26:D28)</f>
        <v>-31733</v>
      </c>
      <c r="E30" s="14"/>
      <c r="F30" s="33">
        <f>SUM(F26:F28)</f>
        <v>85129</v>
      </c>
      <c r="G30" s="5"/>
    </row>
    <row r="31" spans="1:7" ht="24" customHeight="1" x14ac:dyDescent="0.55000000000000004">
      <c r="A31" s="47" t="s">
        <v>118</v>
      </c>
      <c r="B31" s="10"/>
      <c r="C31" s="10"/>
      <c r="D31" s="32"/>
      <c r="E31" s="14"/>
      <c r="F31" s="32">
        <v>4563036</v>
      </c>
      <c r="G31" s="5"/>
    </row>
    <row r="32" spans="1:7" ht="24" customHeight="1" x14ac:dyDescent="0.55000000000000004">
      <c r="A32" s="47" t="s">
        <v>119</v>
      </c>
      <c r="B32" s="49">
        <v>13.2</v>
      </c>
      <c r="C32" s="10"/>
      <c r="D32" s="33">
        <v>0</v>
      </c>
      <c r="E32" s="14"/>
      <c r="F32" s="33">
        <v>-912607</v>
      </c>
      <c r="G32" s="5"/>
    </row>
    <row r="33" spans="1:7" ht="24" customHeight="1" x14ac:dyDescent="0.55000000000000004">
      <c r="A33" s="1" t="s">
        <v>120</v>
      </c>
      <c r="B33" s="10"/>
      <c r="C33" s="10"/>
      <c r="D33" s="33">
        <f>SUM(D31:D32)</f>
        <v>0</v>
      </c>
      <c r="E33" s="14"/>
      <c r="F33" s="33">
        <f>SUM(F31:F32)</f>
        <v>3650429</v>
      </c>
      <c r="G33" s="5"/>
    </row>
    <row r="34" spans="1:7" ht="24" customHeight="1" x14ac:dyDescent="0.55000000000000004">
      <c r="A34" s="1" t="s">
        <v>122</v>
      </c>
      <c r="B34" s="10"/>
      <c r="C34" s="10"/>
      <c r="D34" s="27">
        <f>SUM(D30)</f>
        <v>-31733</v>
      </c>
      <c r="E34" s="14"/>
      <c r="F34" s="27">
        <f>SUM(F30,F33)</f>
        <v>3735558</v>
      </c>
      <c r="G34" s="5"/>
    </row>
    <row r="35" spans="1:7" ht="24" customHeight="1" thickBot="1" x14ac:dyDescent="0.6">
      <c r="A35" s="24" t="s">
        <v>123</v>
      </c>
      <c r="B35" s="10"/>
      <c r="C35" s="10"/>
      <c r="D35" s="29">
        <f>SUM(D22,D34)</f>
        <v>5331962</v>
      </c>
      <c r="E35" s="14"/>
      <c r="F35" s="29">
        <f>SUM(F22,F34)</f>
        <v>-32742407</v>
      </c>
      <c r="G35" s="5"/>
    </row>
    <row r="36" spans="1:7" ht="24" customHeight="1" thickTop="1" x14ac:dyDescent="0.55000000000000004"/>
    <row r="37" spans="1:7" ht="24" customHeight="1" x14ac:dyDescent="0.55000000000000004">
      <c r="A37" s="24" t="s">
        <v>100</v>
      </c>
      <c r="B37" s="10">
        <v>26</v>
      </c>
    </row>
    <row r="38" spans="1:7" ht="24" customHeight="1" thickBot="1" x14ac:dyDescent="0.6">
      <c r="A38" s="1" t="s">
        <v>45</v>
      </c>
      <c r="B38" s="10"/>
      <c r="C38" s="10"/>
      <c r="D38" s="48">
        <v>0.13</v>
      </c>
      <c r="F38" s="48">
        <v>-0.91</v>
      </c>
    </row>
    <row r="39" spans="1:7" ht="24" customHeight="1" thickTop="1" x14ac:dyDescent="0.55000000000000004">
      <c r="G39" s="42"/>
    </row>
    <row r="40" spans="1:7" ht="24" customHeight="1" x14ac:dyDescent="0.55000000000000004">
      <c r="A40" s="1" t="s">
        <v>2</v>
      </c>
      <c r="G40" s="42"/>
    </row>
    <row r="41" spans="1:7" ht="24" customHeight="1" x14ac:dyDescent="0.55000000000000004">
      <c r="G41" s="42"/>
    </row>
    <row r="44" spans="1:7" ht="24" customHeight="1" x14ac:dyDescent="0.55000000000000004">
      <c r="D44" s="1"/>
      <c r="F44" s="1"/>
    </row>
  </sheetData>
  <pageMargins left="0.86614173228346458" right="0.55118110236220474" top="0.9055118110236221" bottom="0" header="0.31496062992125984" footer="0.31496062992125984"/>
  <pageSetup paperSize="9"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1A126C6F9AF1438A1D516E70A7FB44" ma:contentTypeVersion="16" ma:contentTypeDescription="Create a new document." ma:contentTypeScope="" ma:versionID="f9729c73d5f3da776e098beeb742f19f">
  <xsd:schema xmlns:xsd="http://www.w3.org/2001/XMLSchema" xmlns:xs="http://www.w3.org/2001/XMLSchema" xmlns:p="http://schemas.microsoft.com/office/2006/metadata/properties" xmlns:ns2="fd74ee1b-ce4d-4b39-9534-e8b3229669fc" xmlns:ns3="663c94fe-852e-406f-988d-4426b6f685e2" targetNamespace="http://schemas.microsoft.com/office/2006/metadata/properties" ma:root="true" ma:fieldsID="0b02fdfc8b5bb5c1f60a01e74eaa559a" ns2:_="" ns3:_="">
    <xsd:import namespace="fd74ee1b-ce4d-4b39-9534-e8b3229669fc"/>
    <xsd:import namespace="663c94fe-852e-406f-988d-4426b6f685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74ee1b-ce4d-4b39-9534-e8b322966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3c94fe-852e-406f-988d-4426b6f685e2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2964d85-4091-4689-8765-4154b6657c9e}" ma:internalName="TaxCatchAll" ma:showField="CatchAllData" ma:web="663c94fe-852e-406f-988d-4426b6f685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d74ee1b-ce4d-4b39-9534-e8b3229669fc">
      <Terms xmlns="http://schemas.microsoft.com/office/infopath/2007/PartnerControls"/>
    </lcf76f155ced4ddcb4097134ff3c332f>
    <TaxCatchAll xmlns="663c94fe-852e-406f-988d-4426b6f685e2" xsi:nil="true"/>
  </documentManagement>
</p:properties>
</file>

<file path=customXml/itemProps1.xml><?xml version="1.0" encoding="utf-8"?>
<ds:datastoreItem xmlns:ds="http://schemas.openxmlformats.org/officeDocument/2006/customXml" ds:itemID="{90CB7A53-8180-490D-B004-DAA8BFACCD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74ee1b-ce4d-4b39-9534-e8b3229669fc"/>
    <ds:schemaRef ds:uri="663c94fe-852e-406f-988d-4426b6f685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AE8CDB-F1EC-48F9-9596-9CE6C0EF42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0771CE-C86C-4488-AB40-FAF4FC9D60C3}">
  <ds:schemaRefs>
    <ds:schemaRef ds:uri="663c94fe-852e-406f-988d-4426b6f685e2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fd74ee1b-ce4d-4b39-9534-e8b3229669fc"/>
    <ds:schemaRef ds:uri="http://schemas.microsoft.com/office/infopath/2007/PartnerControl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NAV000</vt:lpstr>
      <vt:lpstr>BS (T)</vt:lpstr>
      <vt:lpstr>PL (T)</vt:lpstr>
      <vt:lpstr>CE (T)</vt:lpstr>
      <vt:lpstr>CF (T)</vt:lpstr>
      <vt:lpstr>'BS (T)'!Print_Area</vt:lpstr>
      <vt:lpstr>'CE (T)'!Print_Area</vt:lpstr>
      <vt:lpstr>'CF (T)'!Print_Area</vt:lpstr>
      <vt:lpstr>'PL (T)'!Print_Area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Suphanee Saktrakul</dc:creator>
  <cp:lastModifiedBy>Wanpen Thammapapan</cp:lastModifiedBy>
  <cp:lastPrinted>2025-02-24T05:11:46Z</cp:lastPrinted>
  <dcterms:created xsi:type="dcterms:W3CDTF">1998-02-25T03:57:14Z</dcterms:created>
  <dcterms:modified xsi:type="dcterms:W3CDTF">2025-02-25T08:16:41Z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0x010100EA1A126C6F9AF1438A1D516E70A7FB44</vt:lpwstr>
  </property>
  <property fmtid="{D5CDD505-2E9C-101B-9397-08002B2CF9AE}" pid="3" name="MediaServiceImageTags">
    <vt:lpwstr/>
  </property>
</Properties>
</file>