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Finansia Syrus Securities\2024\YE'2024\Convert\"/>
    </mc:Choice>
  </mc:AlternateContent>
  <xr:revisionPtr revIDLastSave="0" documentId="13_ncr:1_{A3744945-9440-49D1-A90A-92F648EC86BF}" xr6:coauthVersionLast="47" xr6:coauthVersionMax="47" xr10:uidLastSave="{00000000-0000-0000-0000-000000000000}"/>
  <bookViews>
    <workbookView xWindow="-113" yWindow="-113" windowWidth="24267" windowHeight="13148" tabRatio="672" activeTab="3" xr2:uid="{00000000-000D-0000-FFFF-FFFF00000000}"/>
  </bookViews>
  <sheets>
    <sheet name="BS" sheetId="10" r:id="rId1"/>
    <sheet name="Plt&amp;CF" sheetId="6" r:id="rId2"/>
    <sheet name="ce equity" sheetId="11" r:id="rId3"/>
    <sheet name="ce (separate)" sheetId="9" r:id="rId4"/>
  </sheets>
  <definedNames>
    <definedName name="_xlnm.Print_Area" localSheetId="0">BS!$A$1:$L$64</definedName>
    <definedName name="_xlnm.Print_Area" localSheetId="3">'ce (separate)'!$A$1:$P$30</definedName>
    <definedName name="_xlnm.Print_Area" localSheetId="2">'ce equity'!$A$1:$S$28</definedName>
    <definedName name="_xlnm.Print_Area" localSheetId="1">'Plt&amp;CF'!$A$1:$L$216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" i="11" l="1"/>
  <c r="P23" i="11" s="1"/>
  <c r="S24" i="11"/>
  <c r="J23" i="11"/>
  <c r="H23" i="11"/>
  <c r="F23" i="11"/>
  <c r="D23" i="11"/>
  <c r="L24" i="9"/>
  <c r="N24" i="9"/>
  <c r="F33" i="10" l="1"/>
  <c r="H59" i="6" l="1"/>
  <c r="L59" i="6"/>
  <c r="H182" i="6" l="1"/>
  <c r="P15" i="9" l="1"/>
  <c r="P19" i="9"/>
  <c r="S13" i="11"/>
  <c r="F18" i="6"/>
  <c r="H204" i="6"/>
  <c r="L182" i="6"/>
  <c r="J182" i="6"/>
  <c r="F182" i="6"/>
  <c r="P26" i="9" l="1"/>
  <c r="S17" i="11"/>
  <c r="L56" i="10"/>
  <c r="J56" i="10"/>
  <c r="H56" i="10"/>
  <c r="J22" i="10"/>
  <c r="H22" i="10"/>
  <c r="F22" i="10"/>
  <c r="L22" i="9" l="1"/>
  <c r="N22" i="9"/>
  <c r="L204" i="6" l="1"/>
  <c r="J204" i="6"/>
  <c r="F204" i="6"/>
  <c r="H98" i="6"/>
  <c r="F98" i="6"/>
  <c r="H88" i="6"/>
  <c r="F88" i="6"/>
  <c r="L63" i="6"/>
  <c r="J63" i="6"/>
  <c r="H63" i="6"/>
  <c r="F63" i="6"/>
  <c r="J59" i="6"/>
  <c r="F59" i="6"/>
  <c r="L52" i="6"/>
  <c r="J52" i="6"/>
  <c r="H52" i="6"/>
  <c r="F52" i="6"/>
  <c r="N22" i="11" s="1"/>
  <c r="L25" i="6"/>
  <c r="J25" i="6"/>
  <c r="H25" i="6"/>
  <c r="F25" i="6"/>
  <c r="L18" i="6"/>
  <c r="J18" i="6"/>
  <c r="H18" i="6"/>
  <c r="H26" i="6" l="1"/>
  <c r="N23" i="11"/>
  <c r="S22" i="11"/>
  <c r="J26" i="6"/>
  <c r="J121" i="6" s="1"/>
  <c r="L60" i="6"/>
  <c r="H60" i="6"/>
  <c r="H64" i="6" s="1"/>
  <c r="J60" i="6"/>
  <c r="J64" i="6" s="1"/>
  <c r="F60" i="6"/>
  <c r="F26" i="6"/>
  <c r="F121" i="6" s="1"/>
  <c r="L26" i="6"/>
  <c r="L139" i="6" l="1"/>
  <c r="L167" i="6" s="1"/>
  <c r="L64" i="6"/>
  <c r="F139" i="6"/>
  <c r="F64" i="6"/>
  <c r="H28" i="6"/>
  <c r="H139" i="6"/>
  <c r="H167" i="6" s="1"/>
  <c r="L28" i="6"/>
  <c r="L84" i="6" s="1"/>
  <c r="L105" i="6" s="1"/>
  <c r="J28" i="6"/>
  <c r="J139" i="6" s="1"/>
  <c r="J167" i="6" s="1"/>
  <c r="F28" i="6"/>
  <c r="F167" i="6" l="1"/>
  <c r="F172" i="6" s="1"/>
  <c r="F205" i="6" s="1"/>
  <c r="F208" i="6" s="1"/>
  <c r="F209" i="6" s="1"/>
  <c r="J172" i="6"/>
  <c r="J205" i="6" s="1"/>
  <c r="J208" i="6" s="1"/>
  <c r="J209" i="6" s="1"/>
  <c r="H172" i="6"/>
  <c r="H205" i="6" s="1"/>
  <c r="L172" i="6"/>
  <c r="L205" i="6" s="1"/>
  <c r="L208" i="6" s="1"/>
  <c r="F31" i="6"/>
  <c r="J84" i="6"/>
  <c r="J31" i="6"/>
  <c r="H31" i="6"/>
  <c r="H69" i="6"/>
  <c r="L31" i="6"/>
  <c r="J105" i="6" l="1"/>
  <c r="L21" i="11"/>
  <c r="F69" i="6"/>
  <c r="F92" i="6" s="1"/>
  <c r="F94" i="6" s="1"/>
  <c r="F99" i="6" s="1"/>
  <c r="J94" i="6"/>
  <c r="L23" i="9"/>
  <c r="P23" i="9" s="1"/>
  <c r="H208" i="6"/>
  <c r="L69" i="6"/>
  <c r="L94" i="6"/>
  <c r="H84" i="6"/>
  <c r="F105" i="6"/>
  <c r="F84" i="6"/>
  <c r="F89" i="6" s="1"/>
  <c r="J25" i="9"/>
  <c r="H25" i="9"/>
  <c r="F25" i="9"/>
  <c r="D25" i="9"/>
  <c r="N25" i="9"/>
  <c r="N18" i="9"/>
  <c r="N20" i="9" s="1"/>
  <c r="L18" i="9"/>
  <c r="L20" i="9" s="1"/>
  <c r="J18" i="9"/>
  <c r="J20" i="9" s="1"/>
  <c r="J22" i="9" s="1"/>
  <c r="H18" i="9"/>
  <c r="H20" i="9" s="1"/>
  <c r="H22" i="9" s="1"/>
  <c r="F18" i="9"/>
  <c r="F20" i="9" s="1"/>
  <c r="F22" i="9" s="1"/>
  <c r="D18" i="9"/>
  <c r="D20" i="9" s="1"/>
  <c r="D22" i="9" s="1"/>
  <c r="D27" i="9" s="1"/>
  <c r="P17" i="9"/>
  <c r="P16" i="9"/>
  <c r="J69" i="6" l="1"/>
  <c r="L23" i="11"/>
  <c r="S21" i="11"/>
  <c r="S23" i="11" s="1"/>
  <c r="F27" i="9"/>
  <c r="F28" i="9" s="1"/>
  <c r="H27" i="9"/>
  <c r="H28" i="9" s="1"/>
  <c r="D28" i="9"/>
  <c r="J27" i="9"/>
  <c r="J28" i="9" s="1"/>
  <c r="N27" i="9"/>
  <c r="N28" i="9" s="1"/>
  <c r="P22" i="9"/>
  <c r="P18" i="9"/>
  <c r="P20" i="9" s="1"/>
  <c r="H89" i="6"/>
  <c r="H105" i="6"/>
  <c r="H94" i="6"/>
  <c r="H99" i="6" s="1"/>
  <c r="P24" i="9"/>
  <c r="P25" i="9" s="1"/>
  <c r="L25" i="9"/>
  <c r="P27" i="9" l="1"/>
  <c r="P28" i="9" s="1"/>
  <c r="L27" i="9"/>
  <c r="L28" i="9" s="1"/>
  <c r="N16" i="11"/>
  <c r="N18" i="11" s="1"/>
  <c r="P16" i="11"/>
  <c r="P18" i="11" s="1"/>
  <c r="L16" i="11"/>
  <c r="J16" i="11"/>
  <c r="H16" i="11"/>
  <c r="F16" i="11"/>
  <c r="D16" i="11"/>
  <c r="S14" i="11"/>
  <c r="N20" i="11" l="1"/>
  <c r="N25" i="11" s="1"/>
  <c r="N26" i="11" s="1"/>
  <c r="N19" i="11"/>
  <c r="P20" i="11"/>
  <c r="P25" i="11" s="1"/>
  <c r="P26" i="11" s="1"/>
  <c r="P19" i="11"/>
  <c r="F18" i="11"/>
  <c r="H18" i="11"/>
  <c r="J18" i="11"/>
  <c r="D18" i="11"/>
  <c r="F56" i="10"/>
  <c r="L18" i="11"/>
  <c r="S15" i="11"/>
  <c r="S16" i="11" s="1"/>
  <c r="H20" i="11" l="1"/>
  <c r="H25" i="11" s="1"/>
  <c r="H26" i="11" s="1"/>
  <c r="H19" i="11"/>
  <c r="D20" i="11"/>
  <c r="D25" i="11" s="1"/>
  <c r="D26" i="11" s="1"/>
  <c r="D19" i="11"/>
  <c r="F19" i="11"/>
  <c r="F20" i="11"/>
  <c r="F25" i="11" s="1"/>
  <c r="F26" i="11" s="1"/>
  <c r="J20" i="11"/>
  <c r="J25" i="11" s="1"/>
  <c r="J26" i="11" s="1"/>
  <c r="J19" i="11"/>
  <c r="L19" i="11"/>
  <c r="L20" i="11"/>
  <c r="L25" i="11" s="1"/>
  <c r="L26" i="11" s="1"/>
  <c r="S18" i="11"/>
  <c r="L33" i="10"/>
  <c r="J33" i="10"/>
  <c r="H33" i="10"/>
  <c r="S19" i="11" l="1"/>
  <c r="S20" i="11"/>
  <c r="S25" i="11" s="1"/>
  <c r="S26" i="11" s="1"/>
  <c r="L22" i="10"/>
  <c r="L57" i="10" l="1"/>
  <c r="L58" i="10" s="1"/>
  <c r="H57" i="10"/>
  <c r="H58" i="10" s="1"/>
  <c r="J57" i="10" l="1"/>
  <c r="J58" i="10" s="1"/>
  <c r="F57" i="10" l="1"/>
  <c r="F58" i="10" s="1"/>
</calcChain>
</file>

<file path=xl/sharedStrings.xml><?xml version="1.0" encoding="utf-8"?>
<sst xmlns="http://schemas.openxmlformats.org/spreadsheetml/2006/main" count="357" uniqueCount="234">
  <si>
    <t>งบการเงินรวม</t>
  </si>
  <si>
    <t>งบการเงินเฉพาะกิจการ</t>
  </si>
  <si>
    <t>หมายเหตุ</t>
  </si>
  <si>
    <t>สินทรัพย์</t>
  </si>
  <si>
    <t>เงินสดและรายการเทียบเท่าเงินสด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</si>
  <si>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</si>
  <si>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</si>
  <si>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หนี้สินและส่วนของเจ้าของ</t>
  </si>
  <si>
    <t>หนี้สิน</t>
  </si>
  <si>
    <t>เจ้าหนี้ธุรกิจหลักทรัพย์และสัญญาซื้อขายล่วงหน้า</t>
  </si>
  <si>
    <t>หนี้สินอื่น</t>
  </si>
  <si>
    <t>รวมหนี้สิน</t>
  </si>
  <si>
    <t>ส่วนของเจ้าของ</t>
  </si>
  <si>
    <t>ส่วนเกินมูลค่าหุ้น</t>
  </si>
  <si>
    <t>สำรองส่วนทุนจากการจ่ายโดยใช้หุ้นเป็นเกณฑ์</t>
  </si>
  <si>
    <t>กำไรสะสม</t>
  </si>
  <si>
    <t xml:space="preserve">   ยังไม่ได้จัดสรร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</si>
  <si>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</si>
  <si>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</si>
  <si>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</si>
  <si>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รายได้</t>
  </si>
  <si>
    <t>รายได้อื่น</t>
  </si>
  <si>
    <t>รวมรายได้</t>
  </si>
  <si>
    <t>ค่าใช้จ่าย</t>
  </si>
  <si>
    <t>ค่าธรรมเนียมและบริการจ่าย</t>
  </si>
  <si>
    <t>รวมค่าใช้จ่าย</t>
  </si>
  <si>
    <t>ส่วนที่เป็นของผู้ถือหุ้นบริษัทฯ</t>
  </si>
  <si>
    <t>งบกระแสเงินสด</t>
  </si>
  <si>
    <t>กระแสเงินสดจากกิจกรรมดำเนินงาน</t>
  </si>
  <si>
    <t xml:space="preserve">      ค่าเสื่อมราคาและรายจ่ายตัดบัญชี</t>
  </si>
  <si>
    <t xml:space="preserve">   สินทรัพย์และหนี้สินดำเนินงาน</t>
  </si>
  <si>
    <t>สินทรัพย์ดำเนินงาน (เพิ่มขึ้น) ลดลง</t>
  </si>
  <si>
    <t xml:space="preserve">   ลูกหนี้ธุรกิจหลักทรัพย์และสัญญาซื้อขายล่วงหน้า</t>
  </si>
  <si>
    <t xml:space="preserve">   สินทรัพย์อื่น</t>
  </si>
  <si>
    <t>หนี้สินดำเนินงานเพิ่มขึ้น (ลดลง)</t>
  </si>
  <si>
    <t>งบกระแสเงินสด (ต่อ)</t>
  </si>
  <si>
    <t>กระแสเงินสดจากกิจกรรมลงทุน</t>
  </si>
  <si>
    <t>กระแสเงินสดจากกิจกรรมจัดหาเงิน</t>
  </si>
  <si>
    <t>สำรองส่วนทุนจาก</t>
  </si>
  <si>
    <t>จัดสรรแล้ว -</t>
  </si>
  <si>
    <t>รวม</t>
  </si>
  <si>
    <t>ส่วนเกิน</t>
  </si>
  <si>
    <t>การจ่ายโดยใช้</t>
  </si>
  <si>
    <t>ส่วนของ</t>
  </si>
  <si>
    <t>มูลค่าหุ้น</t>
  </si>
  <si>
    <t>หุ้นเป็นเกณฑ์</t>
  </si>
  <si>
    <t>ตามกฎหมาย</t>
  </si>
  <si>
    <t>ยังไม่ได้จัดสรร</t>
  </si>
  <si>
    <t>เจ้าของ</t>
  </si>
  <si>
    <t xml:space="preserve">   จัดสรรแล้ว - สำรองตามกฎหมาย</t>
  </si>
  <si>
    <t>กำไรหรือขาดทุน:</t>
  </si>
  <si>
    <t>สำรอง</t>
  </si>
  <si>
    <t>ส่วนที่เป็นของส่วนได้เสียที่ไม่มีอำนาจควบคุมของบริษัทย่อย</t>
  </si>
  <si>
    <t>องค์ประกอบอื่นของส่วนของเจ้าของ</t>
  </si>
  <si>
    <t>และชำระแล้ว</t>
  </si>
  <si>
    <t xml:space="preserve">   หนี้สินอื่น</t>
  </si>
  <si>
    <t xml:space="preserve">   เจ้าหนี้ธุรกิจหลักทรัพย์และสัญญาซื้อขายล่วงหน้า</t>
  </si>
  <si>
    <t>(หน่วย: บาท)</t>
  </si>
  <si>
    <t>เงินปันผลจ่าย</t>
  </si>
  <si>
    <t>องค์ประกอบอื่น</t>
  </si>
  <si>
    <t>ของส่วนของเจ้าของ</t>
  </si>
  <si>
    <t>งบการเงินที่เป็น</t>
  </si>
  <si>
    <t>เงินตราต่างประเทศ</t>
  </si>
  <si>
    <t>ลูกหนี้สำนักหักบัญชีและบริษัทหลักทรัพย์</t>
  </si>
  <si>
    <t xml:space="preserve">ลูกหนี้ธุรกิจหลักทรัพย์และสัญญาซื้อขายล่วงหน้า </t>
  </si>
  <si>
    <t xml:space="preserve">เงินลงทุน </t>
  </si>
  <si>
    <t xml:space="preserve">สินทรัพย์ไม่มีตัวตน </t>
  </si>
  <si>
    <t xml:space="preserve">สินทรัพย์อื่น </t>
  </si>
  <si>
    <t>เจ้าหนี้สำนักหักบัญชีและบริษัทหลักทรัพย์</t>
  </si>
  <si>
    <t>รายได้ค่านายหน้า</t>
  </si>
  <si>
    <t>รายได้ค่าธรรมเนียมและบริการ</t>
  </si>
  <si>
    <t>ค่าใช้จ่ายอื่น</t>
  </si>
  <si>
    <t xml:space="preserve">   - สุทธิจากภาษีเงินได้</t>
  </si>
  <si>
    <t>ค่าใช้จ่ายผลประโยชน์พนักงาน</t>
  </si>
  <si>
    <t xml:space="preserve">   เงินลงทุน</t>
  </si>
  <si>
    <t xml:space="preserve">   ลูกหนี้สำนักหักบัญชีและบริษัทหลักทรัพย์</t>
  </si>
  <si>
    <t xml:space="preserve">   เจ้าหนี้สำนักหักบัญชีและบริษัทหลักทรัพย์</t>
  </si>
  <si>
    <t xml:space="preserve">   จากกิจกรรมดำเนินงาน</t>
  </si>
  <si>
    <t>เงินสดรับ (จ่าย) จากกิจกรรมลงทุน</t>
  </si>
  <si>
    <t xml:space="preserve">   เงินสดรับจากการขายอุปกรณ์</t>
  </si>
  <si>
    <t xml:space="preserve">   เงินสดจ่ายซื้อสินทรัพย์ไม่มีตัวตน</t>
  </si>
  <si>
    <t>เงินสดรับ (จ่าย) จากกิจกรรมจัดหาเงิน</t>
  </si>
  <si>
    <t xml:space="preserve">   เงินปันผลจ่าย</t>
  </si>
  <si>
    <t>ทุนที่ออกจำหน่าย</t>
  </si>
  <si>
    <t>ผลต่างจากการแปลงค่า</t>
  </si>
  <si>
    <t>งบกำไรขาดทุนเบ็ดเสร็จ (ต่อ)</t>
  </si>
  <si>
    <t>เงินให้กู้ยืมแก่พนักงาน</t>
  </si>
  <si>
    <t>ทุนเรือนหุ้น</t>
  </si>
  <si>
    <t xml:space="preserve"> </t>
  </si>
  <si>
    <t>นายช่วงชัย  นะวงศ์</t>
  </si>
  <si>
    <t>รายการที่จะถูกบันทึกในส่วนของกำไรหรือขาดทุนในภายหลัง:</t>
  </si>
  <si>
    <t xml:space="preserve">   เงินให้กู้ยืมแก่พนักงาน</t>
  </si>
  <si>
    <t xml:space="preserve">   ทุนที่ออกและชำระแล้ว</t>
  </si>
  <si>
    <t xml:space="preserve">      หุ้นสามัญ 581,403,025 หุ้น มูลค่าหุ้นละ 1.60 บาท </t>
  </si>
  <si>
    <t>สำรองผลประโยชน์ระยะยาวของพนักงาน</t>
  </si>
  <si>
    <t xml:space="preserve">   ผลประโยชน์ระยะยาวของพนักงานจ่าย</t>
  </si>
  <si>
    <t xml:space="preserve">      สำรองผลประโยชน์ระยะยาวของพนักงาน</t>
  </si>
  <si>
    <t>รายได้ค่าธรรมเนียมและบริการค้างรับ</t>
  </si>
  <si>
    <t>สินทรัพย์สิทธิการใช้</t>
  </si>
  <si>
    <t>ประมาณการหนี้สิน</t>
  </si>
  <si>
    <t>หนี้สินตามสัญญาเช่า</t>
  </si>
  <si>
    <t xml:space="preserve">   ผลต่างจากการแปลงค่างบการเงินที่เป็น</t>
  </si>
  <si>
    <t>ภาษีเงินได้</t>
  </si>
  <si>
    <t>กรรมการ</t>
  </si>
  <si>
    <t>เงินสดจ่ายดอกเบี้ย</t>
  </si>
  <si>
    <t>เงินสดจ่ายภาษีเงินได้</t>
  </si>
  <si>
    <t>รายการที่จะไม่ถูกบันทึกในส่วนของกำไรหรือขาดทุนในภายหลัง:</t>
  </si>
  <si>
    <t>รายการที่จะไม่ถูกบันทึกในส่วนของกำไรหรือขาดทุนในภายหลัง</t>
  </si>
  <si>
    <t xml:space="preserve">   เงินสดจ่ายชำระหนี้ตามสัญญาเช่าการเงิน</t>
  </si>
  <si>
    <t>รายได้ดอกเบี้ย</t>
  </si>
  <si>
    <t>ค่าใช้จ่ายดอกเบี้ย</t>
  </si>
  <si>
    <t xml:space="preserve">      ค่าใช้จ่ายดอกเบี้ย</t>
  </si>
  <si>
    <t xml:space="preserve">      เงินปันผลรับ</t>
  </si>
  <si>
    <t xml:space="preserve">      รายได้ดอกเบี้ย</t>
  </si>
  <si>
    <t xml:space="preserve">   หนี้สินอนุพันธ์</t>
  </si>
  <si>
    <t>เงินสดรับดอกเบี้ย</t>
  </si>
  <si>
    <t>เงินสดรับเงินปันผล</t>
  </si>
  <si>
    <t>สินทรัพย์อนุพันธ์</t>
  </si>
  <si>
    <t>กำไรและผลตอบแทนจากเครื่องมือทางการเงิน</t>
  </si>
  <si>
    <t>ตราสารทุนที่กำหนดให้วัด</t>
  </si>
  <si>
    <t>มูลค่าด้วยมูลค่ายุติธรรมผ่าน</t>
  </si>
  <si>
    <t>กำไรขาดทุนเบ็ดเสร็จอื่น</t>
  </si>
  <si>
    <t>องค์ประกอบอื่นของ</t>
  </si>
  <si>
    <t>ยุติธรรมผ่านกำไร</t>
  </si>
  <si>
    <t>ขาดทุนเบ็ดเสร็จอื่น</t>
  </si>
  <si>
    <t xml:space="preserve">   สินทรัพย์อนุพันธ์</t>
  </si>
  <si>
    <t xml:space="preserve">         สินทรัพย์ไม่มีตัวตน/สินทรัพย์สิทธิการใช้</t>
  </si>
  <si>
    <t>ประธานเจ้าหน้าที่บริหาร</t>
  </si>
  <si>
    <t>ตราสารทุนที่กำหนด</t>
  </si>
  <si>
    <t>ให้วัดมูลค่าด้วยมูลค่า</t>
  </si>
  <si>
    <t xml:space="preserve">      เงินตราต่างประเทศ </t>
  </si>
  <si>
    <t>นายสมภพ กีระสุนทรพงษ์</t>
  </si>
  <si>
    <t>6, 33.3</t>
  </si>
  <si>
    <t>22, 30</t>
  </si>
  <si>
    <t>รายการที่จะถูกบันทึกในส่วนของกำไรหรือขาดทุนในภายหลัง</t>
  </si>
  <si>
    <t xml:space="preserve">      ส่วนแบ่งกำไรจากเงินลงทุนในบริษัทร่วม</t>
  </si>
  <si>
    <t>กำไร (ขาดทุน) จากเงินลงทุนใน</t>
  </si>
  <si>
    <t xml:space="preserve">      ด้วยมูลค่ายุติธรรมผ่านกำไรขาดทุนเบ็ดเสร็จอื่น </t>
  </si>
  <si>
    <t>ยอดคงเหลือ ณ วันที่ 1 มกราคม 2566</t>
  </si>
  <si>
    <t>ส่วนแบ่งกำไรจากเงินลงทุนในบริษัทร่วม</t>
  </si>
  <si>
    <t>กำไร (ขาดทุน) ต่อหุ้น</t>
  </si>
  <si>
    <t>31 ธันวาคม 2566</t>
  </si>
  <si>
    <t>งบการเงินที่แสดงเงินลงทุน</t>
  </si>
  <si>
    <t>ตามวิธีส่วนได้เสีย</t>
  </si>
  <si>
    <t>บริษัทหลักทรัพย์ ฟินันเซีย ไซรัส จำกัด (มหาชน)</t>
  </si>
  <si>
    <t>เงินกู้ยืมจากสถาบันการเงิน</t>
  </si>
  <si>
    <t>เงินให้กู้ยืมแก่บริษัทใหญ่</t>
  </si>
  <si>
    <t>กำไร (ขาดทุน) เบ็ดเสร็จอื่น:</t>
  </si>
  <si>
    <t>งบการเงินที่แสดงเงินลงทุนตามวิธีส่วนได้เสีย</t>
  </si>
  <si>
    <t xml:space="preserve">   เงินสดจ่ายซื้ออุปกรณ์</t>
  </si>
  <si>
    <t>ยอดคงเหลือ ณ วันที่ 1 มกราคม 2567</t>
  </si>
  <si>
    <t>เงินลงทุนในบริษัทร่วม</t>
  </si>
  <si>
    <t>การดำเนินงานที่ยกเลิก</t>
  </si>
  <si>
    <t>การดำเนินงานต่อเนื่อง</t>
  </si>
  <si>
    <t>กำไรเบ็ดเสร็จอื่นจากการดำเนินงานที่ยกเลิก</t>
  </si>
  <si>
    <t>ขาดทุนเบ็ดเสร็จรวมจากการดำเนินงานที่ยกเลิก</t>
  </si>
  <si>
    <t xml:space="preserve">   มูลค่ายุติธรรมผ่านกำไรขาดทุนเบ็ดเสร็จอื่น - สุทธิจากภาษีเงินได้</t>
  </si>
  <si>
    <t>กำไรเบ็ดเสร็จรวมจากการดำเนินงานต่อเนื่อง</t>
  </si>
  <si>
    <t xml:space="preserve">   ส่วนที่เป็นของผู้ถือหุ้นของบริษัทฯ</t>
  </si>
  <si>
    <t xml:space="preserve">      ขาดทุนจากการดำเนินงานที่ยกเลิก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</si>
  <si>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</si>
  <si>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งบฐานะการเงิน</t>
  </si>
  <si>
    <t>งบฐานะการเงิน (ต่อ)</t>
  </si>
  <si>
    <t>อุปกรณ์</t>
  </si>
  <si>
    <t xml:space="preserve">   กำไรจากเงินลงทุนที่กำหนดให้วัดมูลค่า</t>
  </si>
  <si>
    <t xml:space="preserve">      ขาดทุนที่ยังไม่เกิดขึ้นจากการปรับมูลค่าหลักทรัพย์เพื่อค้า</t>
  </si>
  <si>
    <t>ขาดทุนจากการดำเนินงานก่อนการเปลี่ยนแปลงใน</t>
  </si>
  <si>
    <t>งบการเปลี่ยนแปลงส่วนของเจ้าของ</t>
  </si>
  <si>
    <t>งบการเปลี่ยนแปลงส่วนของเจ้าของ (ต่อ)</t>
  </si>
  <si>
    <t>โอนไปกำไรสะสม</t>
  </si>
  <si>
    <t xml:space="preserve">      โอนกลับประมาณการหนี้สิน </t>
  </si>
  <si>
    <t>สินทรัพย์ภาษีเงินได้รอการตัดบัญชี</t>
  </si>
  <si>
    <t>ณ วันที่ 31 ธันวาคม 2567</t>
  </si>
  <si>
    <t>31 ธันวาคม 2567</t>
  </si>
  <si>
    <t>ยอดคงเหลือ ณ วันที่ 31 ธันวาคม 2567</t>
  </si>
  <si>
    <t>สำหรับปีสิ้นสุดวันที่ 31 ธันวาคม 2567</t>
  </si>
  <si>
    <t xml:space="preserve">   เงินสดรับจากการขายเงินลงทุนในบริษัทย่อย</t>
  </si>
  <si>
    <t xml:space="preserve">   เงินสดจ่ายซื้อเงินลงทุนในบริษัทย่อย</t>
  </si>
  <si>
    <t>ขาดทุนสำหรับปีจากการดำเนินงานที่ยกเลิก</t>
  </si>
  <si>
    <t>กำไรสำหรับปีจากการดำเนินงานต่อเนื่อง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</si>
  <si>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</si>
  <si>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</si>
  <si>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ขาดทุนสำหรับปี</t>
  </si>
  <si>
    <t xml:space="preserve">กำไร (ขาดทุน) เบ็ดเสร็จรวมสำหรับปี </t>
  </si>
  <si>
    <t>ยอดคงเหลือ ณ วันที่ 31 ธันวาคม 2566</t>
  </si>
  <si>
    <t>กำไร (ขาดทุน) เบ็ดเสร็จอื่นสำหรับปี</t>
  </si>
  <si>
    <t>ผลต่างของอัตราแลกเปลี่ยนจากการแปลงค่างบการเงิน</t>
  </si>
  <si>
    <t xml:space="preserve">   ที่เป็นเงินตราต่างประเทศ - สุทธิจากภาษีเงินได้</t>
  </si>
  <si>
    <t>ตราสารหนี้ที่ออกและเงินกู้ยืมอื่น</t>
  </si>
  <si>
    <t>งบการเงิน</t>
  </si>
  <si>
    <t>ที่แสดงเงินลงทุน</t>
  </si>
  <si>
    <t xml:space="preserve">ผลขาดทุนด้านเครดิตที่คาดว่าจะเกิดขึ้น </t>
  </si>
  <si>
    <t>ขาดทุนก่อนภาษีเงินได้</t>
  </si>
  <si>
    <t>ขาดทุนสำหรับปีจากการดำเนินงานต่อเนื่อง</t>
  </si>
  <si>
    <t>รวมขาดทุนสำหรับปี</t>
  </si>
  <si>
    <t>ขาดทุนจากการประมาณการตามหลักคณิตศาสตร์ประกันภัย</t>
  </si>
  <si>
    <t>กำไร (ขาดทุน) จากเงินลงทุนในตราสารทุนที่กำหนดให้วัดมูลค่าด้วย</t>
  </si>
  <si>
    <t>ขาดทุนเบ็ดเสร็จอื่นจากการดำเนินงานต่อเนื่อง</t>
  </si>
  <si>
    <t>กำไรเบ็ดเสร็จอื่นจากการดำเนินงานที่ยกเลิก - สุทธิจากภาษีเงินได้</t>
  </si>
  <si>
    <t xml:space="preserve">ขาดทุนเบ็ดเสร็จรวม </t>
  </si>
  <si>
    <t>ขาดทุนเบ็ดเสร็จรวมจากการดำเนินงานต่อเนื่อง</t>
  </si>
  <si>
    <t>ขาดทุนเบ็ดเสร็จรวมสำหรับปี</t>
  </si>
  <si>
    <t>การแบ่งปันขาดทุน</t>
  </si>
  <si>
    <t>ขาดทุนสำหรับปีส่วนที่เป็นของผู้ถือหุ้นบริษัทฯ</t>
  </si>
  <si>
    <t>ขาดทุนสำหรับปีส่วนที่เป็นของส่วนได้เสียที่ไม่มีอำนาจควบคุม</t>
  </si>
  <si>
    <t>การแบ่งปันขาดทุนเบ็ดเสร็จรวม</t>
  </si>
  <si>
    <t>ขาดทุนเบ็ดเสร็จรวมส่วนที่เป็นของผู้ถือหุ้นบริษัทฯ</t>
  </si>
  <si>
    <t>ขาดทุนเบ็ดเสร็จรวมส่วนที่เป็นของส่วนได้เสียที่ไม่มีอำนาจควบคุม</t>
  </si>
  <si>
    <t>ขาดทุนต่อหุ้นขั้นพื้นฐาน</t>
  </si>
  <si>
    <t xml:space="preserve">      ขาดทุนจากการดำเนินงานต่อเนื่อง</t>
  </si>
  <si>
    <t>รายการปรับกระทบยอดขาดทุนก่อนภาษีเงินได้เป็นเงินสดรับ (จ่าย)</t>
  </si>
  <si>
    <t xml:space="preserve">      ผลขาดทุนด้านเครดิตที่คาดว่าจะเกิดขึ้น </t>
  </si>
  <si>
    <t xml:space="preserve">      (กำไร) ขาดทุนจากการจำหน่ายและตัดจำหน่ายอุปกรณ์/</t>
  </si>
  <si>
    <t xml:space="preserve">      กำไรที่ยังไม่เกิดขึ้นจากการวัดมูลค่าตราสารอนุพันธ์</t>
  </si>
  <si>
    <t xml:space="preserve">      ขาดทุนจากการแปลงค่าเงินตราต่างประเทศ</t>
  </si>
  <si>
    <t xml:space="preserve">      ขาดทุนจากการขายบริษัทย่อย</t>
  </si>
  <si>
    <t>เงินสดสุทธิได้มาจาก (ใช้ไปใน) กิจกรรมดำเนินงาน</t>
  </si>
  <si>
    <t xml:space="preserve">   เงินสดรับ (จ่าย) เงินให้กู้ยืมบริษัทใหญ่</t>
  </si>
  <si>
    <t>เงินสดสุทธิได้มาจาก (ใช้ไปใน) กิจกรรมลงทุน</t>
  </si>
  <si>
    <t xml:space="preserve">   เงินสดรับ (จ่าย) จากเงินกู้ยืมจากสถาบันการเงิน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</si>
  <si>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</si>
  <si>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</si>
  <si>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กำไร (ขาดทุน) สะสม</t>
  </si>
  <si>
    <t>ขาดทุนเบ็ดเสร็จอื่นสำหรับปี</t>
  </si>
  <si>
    <t xml:space="preserve">ขาดทุนเบ็ดเสร็จรวมสำหรับปี </t>
  </si>
  <si>
    <t>รวมขาดทุนเบ็ดเสร็จอื่นสำหรับปี</t>
  </si>
  <si>
    <t xml:space="preserve">กำไร (ขาดทุน) </t>
  </si>
  <si>
    <t>จากเงินลงทุนใน</t>
  </si>
  <si>
    <t xml:space="preserve">   เงินสดรับจากเงินให้กู้ยืมบริษัทย่อย</t>
  </si>
  <si>
    <t xml:space="preserve">   เงินสดรับจากเงินกู้ยืมบริษัทใหญ่</t>
  </si>
  <si>
    <t>เงินสดจ่ายจากการดำเนินงาน</t>
  </si>
  <si>
    <t xml:space="preserve">   ประมาณการหนี้สิน</t>
  </si>
  <si>
    <t xml:space="preserve">   เงินสดจ่ายจากตราสารหนี้ที่ออกและเงินกู้ยืมอื่น</t>
  </si>
  <si>
    <t>ค่าเผื่อผลขาดทุนที่คาดว่าจะเกิดขึ้นเพิ่มขึ้น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</si>
</sst>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.0_);[Red]\(#,##0.0\)"/>
    <numFmt numFmtId="167" formatCode="#,##0\);[Red]\(#,##0\)"/>
    <numFmt numFmtId="168" formatCode="#,##0;[Red]\(#,##0\)"/>
    <numFmt numFmtId="169" formatCode="#,##0.0;[Red]\(#,##0.0\)"/>
    <numFmt numFmtId="170" formatCode="#,##0.00\ &quot;F&quot;;\-#,##0.00\ &quot;F&quot;"/>
    <numFmt numFmtId="171" formatCode="dd\-mmm\-yy_)"/>
    <numFmt numFmtId="172" formatCode="0.0%"/>
    <numFmt numFmtId="173" formatCode="0.00_)"/>
    <numFmt numFmtId="174" formatCode="_-* #,##0.00\ _€_-;\-* #,##0.00\ _€_-;_-* &quot;-&quot;??\ _€_-;_-@_-"/>
    <numFmt numFmtId="175" formatCode="\-"/>
    <numFmt numFmtId="176" formatCode="_(* #,##0.00_);_(* \(#,##0.00\);_(* &quot;-&quot;_);_(@_)"/>
  </numFmts>
  <fonts count="62">
    <font>
      <sz val="10"/>
      <color theme="1"/>
      <name val="EYInterstate Light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5"/>
      <name val="BrowalliaUPC"/>
      <family val="1"/>
      <charset val="222"/>
    </font>
    <font>
      <sz val="10"/>
      <color indexed="8"/>
      <name val="Arial"/>
      <family val="2"/>
    </font>
    <font>
      <sz val="14"/>
      <name val="AngsanaUPC"/>
      <family val="1"/>
      <charset val="222"/>
    </font>
    <font>
      <sz val="14"/>
      <name val="CordiaUPC"/>
      <family val="2"/>
      <charset val="222"/>
    </font>
    <font>
      <sz val="10"/>
      <name val="Arial"/>
      <family val="2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2"/>
      <name val="Tms Rmn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8"/>
      <name val="Arial"/>
      <family val="2"/>
      <charset val="222"/>
    </font>
    <font>
      <sz val="6"/>
      <name val="Palatino"/>
      <family val="1"/>
      <charset val="222"/>
    </font>
    <font>
      <sz val="10"/>
      <name val="Helvetica-Black"/>
      <charset val="222"/>
    </font>
    <font>
      <sz val="28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u/>
      <sz val="14"/>
      <color indexed="12"/>
      <name val="Cordia New"/>
      <family val="2"/>
    </font>
    <font>
      <sz val="14"/>
      <name val="Cordia New"/>
      <family val="1"/>
    </font>
    <font>
      <sz val="12"/>
      <name val="ทsฒำฉ๚ล้"/>
      <family val="1"/>
      <charset val="136"/>
    </font>
    <font>
      <u/>
      <sz val="14"/>
      <color indexed="36"/>
      <name val="Cordia New"/>
      <family val="2"/>
    </font>
    <font>
      <sz val="8"/>
      <name val="EYInterstate Light"/>
    </font>
    <font>
      <sz val="12"/>
      <name val="Palatino"/>
      <family val="1"/>
    </font>
    <font>
      <sz val="12"/>
      <name val="Tms Rmn"/>
    </font>
    <font>
      <sz val="16"/>
      <color indexed="8"/>
      <name val="Angsana New"/>
      <family val="1"/>
    </font>
    <font>
      <sz val="10"/>
      <color theme="1"/>
      <name val="EYInterstate Light"/>
      <family val="2"/>
    </font>
    <font>
      <sz val="11"/>
      <color theme="1"/>
      <name val="Calibri"/>
      <family val="2"/>
      <scheme val="minor"/>
    </font>
    <font>
      <sz val="16"/>
      <color theme="1"/>
      <name val="Angsana New"/>
      <family val="2"/>
      <charset val="222"/>
    </font>
    <font>
      <sz val="16"/>
      <color theme="0"/>
      <name val="Angsana New"/>
      <family val="2"/>
      <charset val="222"/>
    </font>
    <font>
      <sz val="16"/>
      <color rgb="FF9C0006"/>
      <name val="Angsana New"/>
      <family val="2"/>
      <charset val="222"/>
    </font>
    <font>
      <b/>
      <sz val="16"/>
      <color rgb="FFFA7D00"/>
      <name val="Angsana New"/>
      <family val="2"/>
      <charset val="222"/>
    </font>
    <font>
      <b/>
      <sz val="16"/>
      <color theme="0"/>
      <name val="Angsana New"/>
      <family val="2"/>
      <charset val="222"/>
    </font>
    <font>
      <sz val="10"/>
      <color theme="1"/>
      <name val="Arial"/>
      <family val="2"/>
    </font>
    <font>
      <sz val="15"/>
      <color theme="1"/>
      <name val="Angsana New"/>
      <family val="2"/>
      <charset val="222"/>
    </font>
    <font>
      <sz val="10"/>
      <color theme="1"/>
      <name val="EYInterstate"/>
      <family val="2"/>
    </font>
    <font>
      <i/>
      <sz val="16"/>
      <color rgb="FF7F7F7F"/>
      <name val="Angsana New"/>
      <family val="2"/>
      <charset val="222"/>
    </font>
    <font>
      <sz val="16"/>
      <color rgb="FF006100"/>
      <name val="Angsana New"/>
      <family val="2"/>
      <charset val="222"/>
    </font>
    <font>
      <b/>
      <sz val="15"/>
      <color theme="3"/>
      <name val="Angsana New"/>
      <family val="2"/>
      <charset val="222"/>
    </font>
    <font>
      <b/>
      <sz val="13"/>
      <color theme="3"/>
      <name val="Angsana New"/>
      <family val="2"/>
      <charset val="222"/>
    </font>
    <font>
      <b/>
      <sz val="11"/>
      <color theme="3"/>
      <name val="Angsana New"/>
      <family val="2"/>
      <charset val="222"/>
    </font>
    <font>
      <u/>
      <sz val="10"/>
      <color theme="10"/>
      <name val="Arial"/>
      <family val="2"/>
    </font>
    <font>
      <sz val="16"/>
      <color rgb="FF3F3F76"/>
      <name val="Angsana New"/>
      <family val="2"/>
      <charset val="222"/>
    </font>
    <font>
      <sz val="16"/>
      <color rgb="FFFA7D00"/>
      <name val="Angsana New"/>
      <family val="2"/>
      <charset val="222"/>
    </font>
    <font>
      <sz val="16"/>
      <color rgb="FF9C6500"/>
      <name val="Angsana New"/>
      <family val="2"/>
      <charset val="222"/>
    </font>
    <font>
      <b/>
      <sz val="16"/>
      <color rgb="FF3F3F3F"/>
      <name val="Angsana New"/>
      <family val="2"/>
      <charset val="222"/>
    </font>
    <font>
      <b/>
      <sz val="18"/>
      <color theme="3"/>
      <name val="Cambria"/>
      <family val="2"/>
      <charset val="222"/>
      <scheme val="major"/>
    </font>
    <font>
      <b/>
      <sz val="16"/>
      <color theme="1"/>
      <name val="Angsana New"/>
      <family val="2"/>
      <charset val="222"/>
    </font>
    <font>
      <sz val="16"/>
      <color rgb="FFFF0000"/>
      <name val="Angsana New"/>
      <family val="2"/>
      <charset val="222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tted">
        <color auto="1"/>
      </bottom>
      <diagonal/>
    </border>
  </borders>
  <cellStyleXfs count="159">
    <xf numFmtId="0" fontId="0" fillId="0" borderId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2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42" fillId="22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2" fillId="26" borderId="0" applyNumberFormat="0" applyBorder="0" applyAlignment="0" applyProtection="0"/>
    <xf numFmtId="0" fontId="42" fillId="27" borderId="0" applyNumberFormat="0" applyBorder="0" applyAlignment="0" applyProtection="0"/>
    <xf numFmtId="0" fontId="43" fillId="28" borderId="0" applyNumberFormat="0" applyBorder="0" applyAlignment="0" applyProtection="0"/>
    <xf numFmtId="0" fontId="44" fillId="29" borderId="12" applyNumberFormat="0" applyAlignment="0" applyProtection="0"/>
    <xf numFmtId="0" fontId="45" fillId="30" borderId="13" applyNumberFormat="0" applyAlignment="0" applyProtection="0"/>
    <xf numFmtId="43" fontId="3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0" fillId="0" borderId="0" applyFont="0" applyFill="0" applyBorder="0" applyAlignment="0" applyProtection="0"/>
    <xf numFmtId="170" fontId="7" fillId="0" borderId="0"/>
    <xf numFmtId="0" fontId="10" fillId="0" borderId="0">
      <alignment horizontal="left"/>
    </xf>
    <xf numFmtId="0" fontId="11" fillId="0" borderId="0"/>
    <xf numFmtId="0" fontId="12" fillId="0" borderId="0">
      <alignment horizontal="left"/>
    </xf>
    <xf numFmtId="171" fontId="7" fillId="0" borderId="0"/>
    <xf numFmtId="172" fontId="7" fillId="0" borderId="0"/>
    <xf numFmtId="0" fontId="13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4" fillId="0" borderId="0">
      <alignment horizontal="left"/>
    </xf>
    <xf numFmtId="0" fontId="15" fillId="0" borderId="0">
      <alignment horizontal="left"/>
    </xf>
    <xf numFmtId="0" fontId="16" fillId="0" borderId="0">
      <alignment horizontal="left"/>
    </xf>
    <xf numFmtId="0" fontId="16" fillId="0" borderId="0">
      <alignment horizontal="left"/>
    </xf>
    <xf numFmtId="0" fontId="16" fillId="0" borderId="0">
      <alignment horizontal="left"/>
    </xf>
    <xf numFmtId="0" fontId="50" fillId="31" borderId="0" applyNumberFormat="0" applyBorder="0" applyAlignment="0" applyProtection="0"/>
    <xf numFmtId="38" fontId="17" fillId="2" borderId="0" applyNumberFormat="0" applyBorder="0" applyAlignment="0" applyProtection="0"/>
    <xf numFmtId="0" fontId="18" fillId="0" borderId="0">
      <alignment horizontal="left"/>
    </xf>
    <xf numFmtId="0" fontId="18" fillId="0" borderId="0">
      <alignment horizontal="left"/>
    </xf>
    <xf numFmtId="0" fontId="18" fillId="0" borderId="0">
      <alignment horizontal="left"/>
    </xf>
    <xf numFmtId="0" fontId="51" fillId="0" borderId="14" applyNumberFormat="0" applyFill="0" applyAlignment="0" applyProtection="0"/>
    <xf numFmtId="0" fontId="19" fillId="0" borderId="0">
      <alignment horizontal="left"/>
    </xf>
    <xf numFmtId="0" fontId="20" fillId="0" borderId="1">
      <alignment horizontal="left" vertical="top"/>
    </xf>
    <xf numFmtId="0" fontId="52" fillId="0" borderId="15" applyNumberFormat="0" applyFill="0" applyAlignment="0" applyProtection="0"/>
    <xf numFmtId="0" fontId="21" fillId="0" borderId="0">
      <alignment horizontal="left"/>
    </xf>
    <xf numFmtId="0" fontId="22" fillId="0" borderId="1">
      <alignment horizontal="left" vertical="top"/>
    </xf>
    <xf numFmtId="0" fontId="53" fillId="0" borderId="16" applyNumberFormat="0" applyFill="0" applyAlignment="0" applyProtection="0"/>
    <xf numFmtId="0" fontId="23" fillId="0" borderId="0">
      <alignment horizontal="left"/>
    </xf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10" fontId="17" fillId="3" borderId="2" applyNumberFormat="0" applyBorder="0" applyAlignment="0" applyProtection="0"/>
    <xf numFmtId="0" fontId="55" fillId="32" borderId="12" applyNumberFormat="0" applyAlignment="0" applyProtection="0"/>
    <xf numFmtId="0" fontId="56" fillId="0" borderId="17" applyNumberFormat="0" applyFill="0" applyAlignment="0" applyProtection="0"/>
    <xf numFmtId="0" fontId="57" fillId="33" borderId="0" applyNumberFormat="0" applyBorder="0" applyAlignment="0" applyProtection="0"/>
    <xf numFmtId="37" fontId="24" fillId="0" borderId="0"/>
    <xf numFmtId="173" fontId="25" fillId="0" borderId="0"/>
    <xf numFmtId="0" fontId="48" fillId="0" borderId="0"/>
    <xf numFmtId="0" fontId="47" fillId="0" borderId="0"/>
    <xf numFmtId="0" fontId="47" fillId="0" borderId="0"/>
    <xf numFmtId="0" fontId="39" fillId="0" borderId="0"/>
    <xf numFmtId="0" fontId="47" fillId="0" borderId="0"/>
    <xf numFmtId="0" fontId="41" fillId="0" borderId="0"/>
    <xf numFmtId="1" fontId="5" fillId="0" borderId="0"/>
    <xf numFmtId="0" fontId="35" fillId="0" borderId="0">
      <alignment vertical="center"/>
    </xf>
    <xf numFmtId="0" fontId="9" fillId="0" borderId="0"/>
    <xf numFmtId="0" fontId="8" fillId="0" borderId="0"/>
    <xf numFmtId="0" fontId="9" fillId="0" borderId="0"/>
    <xf numFmtId="0" fontId="46" fillId="0" borderId="0"/>
    <xf numFmtId="0" fontId="47" fillId="0" borderId="0"/>
    <xf numFmtId="0" fontId="47" fillId="0" borderId="0"/>
    <xf numFmtId="0" fontId="47" fillId="0" borderId="0"/>
    <xf numFmtId="0" fontId="9" fillId="0" borderId="0"/>
    <xf numFmtId="0" fontId="9" fillId="0" borderId="0"/>
    <xf numFmtId="0" fontId="9" fillId="0" borderId="0"/>
    <xf numFmtId="0" fontId="48" fillId="0" borderId="0"/>
    <xf numFmtId="0" fontId="40" fillId="0" borderId="0"/>
    <xf numFmtId="0" fontId="26" fillId="0" borderId="0"/>
    <xf numFmtId="0" fontId="41" fillId="34" borderId="18" applyNumberFormat="0" applyFont="0" applyAlignment="0" applyProtection="0"/>
    <xf numFmtId="0" fontId="58" fillId="29" borderId="19" applyNumberFormat="0" applyAlignment="0" applyProtection="0"/>
    <xf numFmtId="0" fontId="27" fillId="0" borderId="0">
      <alignment horizontal="left"/>
    </xf>
    <xf numFmtId="10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6" fillId="0" borderId="0" applyFont="0" applyFill="0" applyBorder="0" applyAlignment="0" applyProtection="0"/>
    <xf numFmtId="1" fontId="9" fillId="0" borderId="3" applyNumberFormat="0" applyFill="0" applyAlignment="0" applyProtection="0">
      <alignment horizontal="center" vertical="center"/>
    </xf>
    <xf numFmtId="0" fontId="15" fillId="0" borderId="4">
      <alignment vertical="center"/>
    </xf>
    <xf numFmtId="0" fontId="28" fillId="0" borderId="0">
      <alignment horizontal="left"/>
    </xf>
    <xf numFmtId="0" fontId="16" fillId="0" borderId="0">
      <alignment horizontal="left"/>
    </xf>
    <xf numFmtId="0" fontId="21" fillId="0" borderId="0"/>
    <xf numFmtId="0" fontId="19" fillId="0" borderId="0"/>
    <xf numFmtId="0" fontId="16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59" fillId="0" borderId="0" applyNumberFormat="0" applyFill="0" applyBorder="0" applyAlignment="0" applyProtection="0"/>
    <xf numFmtId="0" fontId="30" fillId="0" borderId="0"/>
    <xf numFmtId="0" fontId="29" fillId="0" borderId="0"/>
    <xf numFmtId="0" fontId="60" fillId="0" borderId="20" applyNumberFormat="0" applyFill="0" applyAlignment="0" applyProtection="0"/>
    <xf numFmtId="0" fontId="61" fillId="0" borderId="0" applyNumberFormat="0" applyFill="0" applyBorder="0" applyAlignment="0" applyProtection="0"/>
    <xf numFmtId="0" fontId="32" fillId="0" borderId="0"/>
    <xf numFmtId="164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42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46" fillId="0" borderId="0"/>
    <xf numFmtId="0" fontId="4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</cellStyleXfs>
  <cellXfs count="109">
    <xf numFmtId="0" fontId="0" fillId="0" borderId="0" xfId="0"/>
    <xf numFmtId="38" fontId="2" fillId="0" borderId="0" xfId="0" applyNumberFormat="1" applyFont="1" applyAlignment="1">
      <alignment vertical="center"/>
    </xf>
    <xf numFmtId="38" fontId="1" fillId="0" borderId="0" xfId="0" applyNumberFormat="1" applyFont="1" applyAlignment="1">
      <alignment horizontal="left" vertical="center"/>
    </xf>
    <xf numFmtId="38" fontId="2" fillId="0" borderId="0" xfId="0" applyNumberFormat="1" applyFont="1" applyAlignment="1">
      <alignment horizontal="left" vertical="center"/>
    </xf>
    <xf numFmtId="38" fontId="2" fillId="0" borderId="5" xfId="0" applyNumberFormat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38" fontId="4" fillId="0" borderId="0" xfId="0" applyNumberFormat="1" applyFont="1" applyAlignment="1">
      <alignment horizontal="center" vertical="center"/>
    </xf>
    <xf numFmtId="41" fontId="2" fillId="0" borderId="0" xfId="0" applyNumberFormat="1" applyFont="1" applyAlignment="1">
      <alignment vertical="center"/>
    </xf>
    <xf numFmtId="41" fontId="2" fillId="0" borderId="5" xfId="0" applyNumberFormat="1" applyFont="1" applyBorder="1" applyAlignment="1">
      <alignment vertical="center"/>
    </xf>
    <xf numFmtId="37" fontId="2" fillId="0" borderId="0" xfId="0" applyNumberFormat="1" applyFont="1" applyAlignment="1">
      <alignment vertical="center"/>
    </xf>
    <xf numFmtId="43" fontId="2" fillId="0" borderId="0" xfId="28" applyFont="1" applyFill="1" applyBorder="1" applyAlignment="1">
      <alignment vertical="center"/>
    </xf>
    <xf numFmtId="38" fontId="2" fillId="0" borderId="0" xfId="0" applyNumberFormat="1" applyFont="1" applyAlignment="1">
      <alignment horizontal="center" vertical="center"/>
    </xf>
    <xf numFmtId="38" fontId="1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41" fontId="2" fillId="0" borderId="6" xfId="0" applyNumberFormat="1" applyFont="1" applyBorder="1" applyAlignment="1">
      <alignment vertical="center"/>
    </xf>
    <xf numFmtId="41" fontId="2" fillId="0" borderId="8" xfId="0" applyNumberFormat="1" applyFont="1" applyBorder="1" applyAlignment="1">
      <alignment vertical="center"/>
    </xf>
    <xf numFmtId="41" fontId="2" fillId="0" borderId="0" xfId="37" applyNumberFormat="1" applyFont="1" applyFill="1" applyAlignment="1">
      <alignment vertical="center"/>
    </xf>
    <xf numFmtId="41" fontId="2" fillId="0" borderId="5" xfId="37" applyNumberFormat="1" applyFont="1" applyFill="1" applyBorder="1" applyAlignment="1">
      <alignment vertical="center"/>
    </xf>
    <xf numFmtId="41" fontId="2" fillId="0" borderId="0" xfId="37" applyNumberFormat="1" applyFont="1" applyFill="1" applyAlignment="1">
      <alignment horizontal="right" vertical="center"/>
    </xf>
    <xf numFmtId="41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horizontal="right" vertical="center"/>
    </xf>
    <xf numFmtId="38" fontId="2" fillId="0" borderId="0" xfId="0" applyNumberFormat="1" applyFont="1" applyAlignment="1">
      <alignment horizontal="centerContinuous" vertical="center"/>
    </xf>
    <xf numFmtId="38" fontId="3" fillId="0" borderId="0" xfId="0" applyNumberFormat="1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vertical="center"/>
    </xf>
    <xf numFmtId="41" fontId="2" fillId="0" borderId="0" xfId="28" applyNumberFormat="1" applyFont="1" applyFill="1" applyAlignment="1">
      <alignment vertical="center"/>
    </xf>
    <xf numFmtId="38" fontId="1" fillId="0" borderId="0" xfId="92" applyNumberFormat="1" applyFont="1" applyAlignment="1">
      <alignment vertical="center"/>
    </xf>
    <xf numFmtId="38" fontId="2" fillId="0" borderId="0" xfId="92" applyNumberFormat="1" applyFont="1" applyAlignment="1">
      <alignment vertical="center"/>
    </xf>
    <xf numFmtId="1" fontId="1" fillId="0" borderId="0" xfId="0" applyNumberFormat="1" applyFont="1" applyAlignment="1">
      <alignment horizontal="left" vertical="center"/>
    </xf>
    <xf numFmtId="1" fontId="1" fillId="0" borderId="0" xfId="92" applyFont="1" applyAlignment="1">
      <alignment horizontal="left" vertical="center"/>
    </xf>
    <xf numFmtId="38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38" fontId="1" fillId="0" borderId="0" xfId="92" applyNumberFormat="1" applyFont="1" applyAlignment="1">
      <alignment horizontal="left" vertical="center"/>
    </xf>
    <xf numFmtId="167" fontId="1" fillId="0" borderId="0" xfId="92" applyNumberFormat="1" applyFont="1" applyAlignment="1">
      <alignment horizontal="left" vertical="center"/>
    </xf>
    <xf numFmtId="38" fontId="2" fillId="0" borderId="0" xfId="92" applyNumberFormat="1" applyFont="1" applyAlignment="1">
      <alignment horizontal="centerContinuous" vertical="center"/>
    </xf>
    <xf numFmtId="38" fontId="2" fillId="0" borderId="0" xfId="92" applyNumberFormat="1" applyFont="1" applyAlignment="1">
      <alignment horizontal="center" vertical="center"/>
    </xf>
    <xf numFmtId="37" fontId="2" fillId="0" borderId="0" xfId="92" applyNumberFormat="1" applyFont="1" applyAlignment="1">
      <alignment horizontal="right" vertical="center"/>
    </xf>
    <xf numFmtId="38" fontId="1" fillId="0" borderId="0" xfId="92" applyNumberFormat="1" applyFont="1" applyAlignment="1">
      <alignment horizontal="centerContinuous" vertical="center"/>
    </xf>
    <xf numFmtId="37" fontId="1" fillId="0" borderId="0" xfId="92" applyNumberFormat="1" applyFont="1" applyAlignment="1">
      <alignment horizontal="centerContinuous" vertical="center"/>
    </xf>
    <xf numFmtId="38" fontId="2" fillId="0" borderId="7" xfId="92" applyNumberFormat="1" applyFont="1" applyBorder="1" applyAlignment="1">
      <alignment horizontal="center" vertical="center"/>
    </xf>
    <xf numFmtId="37" fontId="2" fillId="0" borderId="0" xfId="92" applyNumberFormat="1" applyFont="1" applyAlignment="1">
      <alignment horizontal="center" vertical="center"/>
    </xf>
    <xf numFmtId="0" fontId="2" fillId="0" borderId="0" xfId="92" quotePrefix="1" applyNumberFormat="1" applyFont="1" applyAlignment="1">
      <alignment horizontal="center" vertical="center"/>
    </xf>
    <xf numFmtId="38" fontId="2" fillId="0" borderId="5" xfId="92" applyNumberFormat="1" applyFont="1" applyBorder="1" applyAlignment="1">
      <alignment horizontal="centerContinuous" vertical="center"/>
    </xf>
    <xf numFmtId="38" fontId="3" fillId="0" borderId="0" xfId="92" applyNumberFormat="1" applyFont="1" applyAlignment="1">
      <alignment horizontal="center" vertical="center"/>
    </xf>
    <xf numFmtId="38" fontId="2" fillId="0" borderId="5" xfId="92" applyNumberFormat="1" applyFont="1" applyBorder="1" applyAlignment="1">
      <alignment horizontal="center" vertical="center"/>
    </xf>
    <xf numFmtId="0" fontId="2" fillId="0" borderId="5" xfId="92" applyNumberFormat="1" applyFont="1" applyBorder="1" applyAlignment="1">
      <alignment horizontal="center" vertical="center"/>
    </xf>
    <xf numFmtId="37" fontId="2" fillId="0" borderId="5" xfId="92" applyNumberFormat="1" applyFont="1" applyBorder="1" applyAlignment="1">
      <alignment horizontal="center" vertical="center"/>
    </xf>
    <xf numFmtId="37" fontId="2" fillId="0" borderId="0" xfId="92" applyNumberFormat="1" applyFont="1" applyAlignment="1">
      <alignment vertical="center"/>
    </xf>
    <xf numFmtId="41" fontId="2" fillId="0" borderId="0" xfId="92" applyNumberFormat="1" applyFont="1" applyAlignment="1">
      <alignment vertical="center"/>
    </xf>
    <xf numFmtId="38" fontId="38" fillId="0" borderId="0" xfId="0" applyNumberFormat="1" applyFont="1" applyAlignment="1">
      <alignment vertical="center"/>
    </xf>
    <xf numFmtId="41" fontId="2" fillId="0" borderId="0" xfId="92" applyNumberFormat="1" applyFont="1" applyAlignment="1">
      <alignment horizontal="right" vertical="center"/>
    </xf>
    <xf numFmtId="166" fontId="4" fillId="0" borderId="0" xfId="92" applyNumberFormat="1" applyFont="1" applyAlignment="1">
      <alignment horizontal="center" vertical="center"/>
    </xf>
    <xf numFmtId="41" fontId="2" fillId="0" borderId="10" xfId="92" applyNumberFormat="1" applyFont="1" applyBorder="1" applyAlignment="1">
      <alignment vertical="center"/>
    </xf>
    <xf numFmtId="41" fontId="2" fillId="0" borderId="11" xfId="92" applyNumberFormat="1" applyFont="1" applyBorder="1" applyAlignment="1">
      <alignment vertical="center"/>
    </xf>
    <xf numFmtId="38" fontId="4" fillId="0" borderId="0" xfId="92" applyNumberFormat="1" applyFont="1" applyAlignment="1">
      <alignment horizontal="center" vertical="center"/>
    </xf>
    <xf numFmtId="41" fontId="2" fillId="0" borderId="9" xfId="92" applyNumberFormat="1" applyFont="1" applyBorder="1" applyAlignment="1">
      <alignment vertical="center"/>
    </xf>
    <xf numFmtId="175" fontId="2" fillId="0" borderId="0" xfId="92" applyNumberFormat="1" applyFont="1" applyAlignment="1">
      <alignment vertical="center"/>
    </xf>
    <xf numFmtId="167" fontId="2" fillId="0" borderId="0" xfId="92" applyNumberFormat="1" applyFont="1" applyAlignment="1">
      <alignment vertical="center"/>
    </xf>
    <xf numFmtId="0" fontId="2" fillId="0" borderId="0" xfId="92" applyNumberFormat="1" applyFont="1" applyAlignment="1">
      <alignment horizontal="center" vertical="center"/>
    </xf>
    <xf numFmtId="167" fontId="1" fillId="0" borderId="0" xfId="0" applyNumberFormat="1" applyFont="1" applyAlignment="1">
      <alignment horizontal="left" vertical="center"/>
    </xf>
    <xf numFmtId="37" fontId="2" fillId="0" borderId="0" xfId="92" applyNumberFormat="1" applyFont="1" applyAlignment="1">
      <alignment horizontal="centerContinuous" vertical="center"/>
    </xf>
    <xf numFmtId="38" fontId="1" fillId="0" borderId="0" xfId="95" applyNumberFormat="1" applyFont="1" applyAlignment="1">
      <alignment vertical="top"/>
    </xf>
    <xf numFmtId="37" fontId="2" fillId="0" borderId="0" xfId="95" applyNumberFormat="1" applyFont="1" applyAlignment="1">
      <alignment vertical="top"/>
    </xf>
    <xf numFmtId="41" fontId="2" fillId="0" borderId="0" xfId="95" applyNumberFormat="1" applyFont="1" applyAlignment="1">
      <alignment vertical="top"/>
    </xf>
    <xf numFmtId="41" fontId="2" fillId="0" borderId="0" xfId="95" applyNumberFormat="1" applyFont="1" applyAlignment="1">
      <alignment horizontal="right" vertical="top"/>
    </xf>
    <xf numFmtId="41" fontId="2" fillId="0" borderId="0" xfId="95" applyNumberFormat="1" applyFont="1" applyAlignment="1">
      <alignment horizontal="center" vertical="top"/>
    </xf>
    <xf numFmtId="38" fontId="2" fillId="0" borderId="0" xfId="95" applyNumberFormat="1" applyFont="1" applyAlignment="1">
      <alignment vertical="top"/>
    </xf>
    <xf numFmtId="41" fontId="2" fillId="0" borderId="10" xfId="95" applyNumberFormat="1" applyFont="1" applyBorder="1" applyAlignment="1">
      <alignment vertical="top"/>
    </xf>
    <xf numFmtId="41" fontId="2" fillId="0" borderId="10" xfId="95" applyNumberFormat="1" applyFont="1" applyBorder="1" applyAlignment="1">
      <alignment horizontal="right" vertical="top"/>
    </xf>
    <xf numFmtId="41" fontId="2" fillId="0" borderId="10" xfId="95" applyNumberFormat="1" applyFont="1" applyBorder="1" applyAlignment="1">
      <alignment horizontal="center" vertical="top"/>
    </xf>
    <xf numFmtId="41" fontId="2" fillId="0" borderId="11" xfId="95" applyNumberFormat="1" applyFont="1" applyBorder="1" applyAlignment="1">
      <alignment vertical="top"/>
    </xf>
    <xf numFmtId="41" fontId="2" fillId="0" borderId="11" xfId="95" applyNumberFormat="1" applyFont="1" applyBorder="1" applyAlignment="1">
      <alignment horizontal="right" vertical="top"/>
    </xf>
    <xf numFmtId="41" fontId="2" fillId="0" borderId="11" xfId="95" applyNumberFormat="1" applyFont="1" applyBorder="1" applyAlignment="1">
      <alignment horizontal="center" vertical="top"/>
    </xf>
    <xf numFmtId="41" fontId="2" fillId="0" borderId="9" xfId="95" applyNumberFormat="1" applyFont="1" applyBorder="1" applyAlignment="1">
      <alignment vertical="center"/>
    </xf>
    <xf numFmtId="41" fontId="2" fillId="0" borderId="5" xfId="92" applyNumberFormat="1" applyFont="1" applyBorder="1" applyAlignment="1">
      <alignment vertical="center"/>
    </xf>
    <xf numFmtId="41" fontId="2" fillId="0" borderId="3" xfId="92" applyNumberFormat="1" applyFont="1" applyBorder="1" applyAlignment="1">
      <alignment vertical="center"/>
    </xf>
    <xf numFmtId="41" fontId="2" fillId="0" borderId="3" xfId="95" applyNumberFormat="1" applyFont="1" applyBorder="1" applyAlignment="1">
      <alignment vertical="top"/>
    </xf>
    <xf numFmtId="0" fontId="3" fillId="0" borderId="0" xfId="0" quotePrefix="1" applyFont="1" applyAlignment="1">
      <alignment horizontal="center" vertical="center"/>
    </xf>
    <xf numFmtId="41" fontId="2" fillId="0" borderId="0" xfId="0" applyNumberFormat="1" applyFont="1" applyAlignment="1">
      <alignment horizontal="right" vertical="center"/>
    </xf>
    <xf numFmtId="38" fontId="2" fillId="0" borderId="0" xfId="89" applyNumberFormat="1" applyFont="1" applyAlignment="1">
      <alignment vertical="center"/>
    </xf>
    <xf numFmtId="41" fontId="2" fillId="0" borderId="5" xfId="0" applyNumberFormat="1" applyFont="1" applyBorder="1" applyAlignment="1">
      <alignment horizontal="right" vertical="center"/>
    </xf>
    <xf numFmtId="37" fontId="1" fillId="0" borderId="0" xfId="0" applyNumberFormat="1" applyFont="1" applyAlignment="1">
      <alignment horizontal="left" vertical="center"/>
    </xf>
    <xf numFmtId="38" fontId="2" fillId="0" borderId="21" xfId="0" applyNumberFormat="1" applyFont="1" applyBorder="1" applyAlignment="1">
      <alignment vertical="center"/>
    </xf>
    <xf numFmtId="1" fontId="2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center" vertical="center"/>
    </xf>
    <xf numFmtId="41" fontId="2" fillId="0" borderId="7" xfId="0" applyNumberFormat="1" applyFont="1" applyBorder="1" applyAlignment="1">
      <alignment vertical="center"/>
    </xf>
    <xf numFmtId="49" fontId="2" fillId="0" borderId="0" xfId="0" applyNumberFormat="1" applyFont="1" applyAlignment="1">
      <alignment vertical="center"/>
    </xf>
    <xf numFmtId="41" fontId="2" fillId="0" borderId="9" xfId="0" applyNumberFormat="1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left" vertical="center"/>
    </xf>
    <xf numFmtId="176" fontId="2" fillId="0" borderId="5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38" fontId="2" fillId="0" borderId="0" xfId="89" applyNumberFormat="1" applyFont="1" applyAlignment="1">
      <alignment horizontal="center" vertical="center"/>
    </xf>
    <xf numFmtId="168" fontId="2" fillId="0" borderId="0" xfId="0" applyNumberFormat="1" applyFont="1" applyAlignment="1">
      <alignment vertical="center"/>
    </xf>
    <xf numFmtId="168" fontId="2" fillId="0" borderId="0" xfId="89" applyNumberFormat="1" applyFont="1" applyAlignment="1">
      <alignment vertical="center"/>
    </xf>
    <xf numFmtId="169" fontId="4" fillId="0" borderId="0" xfId="0" applyNumberFormat="1" applyFont="1" applyAlignment="1">
      <alignment horizontal="center" vertical="center"/>
    </xf>
    <xf numFmtId="168" fontId="1" fillId="0" borderId="0" xfId="0" applyNumberFormat="1" applyFont="1" applyAlignment="1">
      <alignment vertical="center"/>
    </xf>
    <xf numFmtId="41" fontId="2" fillId="0" borderId="0" xfId="155" applyNumberFormat="1" applyFont="1" applyAlignment="1">
      <alignment vertical="center"/>
    </xf>
    <xf numFmtId="168" fontId="1" fillId="0" borderId="0" xfId="0" applyNumberFormat="1" applyFont="1" applyAlignment="1">
      <alignment horizontal="left" vertical="center"/>
    </xf>
    <xf numFmtId="168" fontId="4" fillId="0" borderId="0" xfId="0" applyNumberFormat="1" applyFont="1" applyAlignment="1">
      <alignment horizontal="center" vertical="center"/>
    </xf>
    <xf numFmtId="37" fontId="2" fillId="0" borderId="5" xfId="0" applyNumberFormat="1" applyFont="1" applyBorder="1" applyAlignment="1">
      <alignment horizontal="center" vertical="center"/>
    </xf>
    <xf numFmtId="37" fontId="2" fillId="0" borderId="0" xfId="0" applyNumberFormat="1" applyFont="1" applyAlignment="1">
      <alignment horizontal="center" vertical="center"/>
    </xf>
    <xf numFmtId="37" fontId="2" fillId="0" borderId="5" xfId="0" applyNumberFormat="1" applyFont="1" applyBorder="1" applyAlignment="1">
      <alignment horizontal="center" vertical="center"/>
    </xf>
    <xf numFmtId="38" fontId="2" fillId="0" borderId="0" xfId="0" applyNumberFormat="1" applyFont="1" applyAlignment="1">
      <alignment horizontal="center" vertical="center"/>
    </xf>
    <xf numFmtId="38" fontId="2" fillId="0" borderId="21" xfId="0" applyNumberFormat="1" applyFont="1" applyBorder="1" applyAlignment="1">
      <alignment horizontal="center" vertical="center"/>
    </xf>
    <xf numFmtId="38" fontId="2" fillId="0" borderId="5" xfId="92" applyNumberFormat="1" applyFont="1" applyBorder="1" applyAlignment="1">
      <alignment horizontal="center" vertical="center"/>
    </xf>
    <xf numFmtId="38" fontId="2" fillId="0" borderId="7" xfId="92" applyNumberFormat="1" applyFont="1" applyBorder="1" applyAlignment="1">
      <alignment horizontal="center" vertical="center"/>
    </xf>
    <xf numFmtId="37" fontId="2" fillId="0" borderId="5" xfId="92" applyNumberFormat="1" applyFont="1" applyBorder="1" applyAlignment="1">
      <alignment horizontal="center" vertical="center"/>
    </xf>
  </cellXfs>
  <cellStyles count="159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omma" xfId="28" builtinId="3"/>
    <cellStyle name="Comma 10" xfId="29" xr:uid="{00000000-0005-0000-0000-00001C000000}"/>
    <cellStyle name="Comma 10 2" xfId="30" xr:uid="{00000000-0005-0000-0000-00001D000000}"/>
    <cellStyle name="Comma 10 3" xfId="31" xr:uid="{00000000-0005-0000-0000-00001E000000}"/>
    <cellStyle name="Comma 10 4" xfId="32" xr:uid="{00000000-0005-0000-0000-00001F000000}"/>
    <cellStyle name="Comma 13" xfId="33" xr:uid="{00000000-0005-0000-0000-000020000000}"/>
    <cellStyle name="Comma 14" xfId="34" xr:uid="{00000000-0005-0000-0000-000021000000}"/>
    <cellStyle name="Comma 15" xfId="35" xr:uid="{00000000-0005-0000-0000-000022000000}"/>
    <cellStyle name="Comma 16" xfId="36" xr:uid="{00000000-0005-0000-0000-000023000000}"/>
    <cellStyle name="Comma 2" xfId="37" xr:uid="{00000000-0005-0000-0000-000024000000}"/>
    <cellStyle name="Comma 2 2" xfId="38" xr:uid="{00000000-0005-0000-0000-000025000000}"/>
    <cellStyle name="Comma 2 3" xfId="39" xr:uid="{00000000-0005-0000-0000-000026000000}"/>
    <cellStyle name="Comma 2 4" xfId="40" xr:uid="{00000000-0005-0000-0000-000027000000}"/>
    <cellStyle name="Comma 2 5" xfId="41" xr:uid="{00000000-0005-0000-0000-000028000000}"/>
    <cellStyle name="Comma 3" xfId="42" xr:uid="{00000000-0005-0000-0000-000029000000}"/>
    <cellStyle name="Comma 4" xfId="43" xr:uid="{00000000-0005-0000-0000-00002A000000}"/>
    <cellStyle name="Comma 4 2" xfId="44" xr:uid="{00000000-0005-0000-0000-00002B000000}"/>
    <cellStyle name="Comma 4 3" xfId="45" xr:uid="{00000000-0005-0000-0000-00002C000000}"/>
    <cellStyle name="Comma 4 4" xfId="46" xr:uid="{00000000-0005-0000-0000-00002D000000}"/>
    <cellStyle name="Comma 5" xfId="47" xr:uid="{00000000-0005-0000-0000-00002E000000}"/>
    <cellStyle name="Comma 6" xfId="48" xr:uid="{00000000-0005-0000-0000-00002F000000}"/>
    <cellStyle name="Comma 7" xfId="49" xr:uid="{00000000-0005-0000-0000-000030000000}"/>
    <cellStyle name="comma zerodec" xfId="50" xr:uid="{00000000-0005-0000-0000-000031000000}"/>
    <cellStyle name="Cover Date" xfId="51" xr:uid="{00000000-0005-0000-0000-000032000000}"/>
    <cellStyle name="Cover Subtitle" xfId="52" xr:uid="{00000000-0005-0000-0000-000033000000}"/>
    <cellStyle name="Cover Title" xfId="53" xr:uid="{00000000-0005-0000-0000-000034000000}"/>
    <cellStyle name="Currency1" xfId="54" xr:uid="{00000000-0005-0000-0000-000035000000}"/>
    <cellStyle name="Dollar (zero dec)" xfId="55" xr:uid="{00000000-0005-0000-0000-000036000000}"/>
    <cellStyle name="E&amp;Y House" xfId="56" xr:uid="{00000000-0005-0000-0000-000037000000}"/>
    <cellStyle name="E&amp;Y House 2" xfId="57" xr:uid="{00000000-0005-0000-0000-000038000000}"/>
    <cellStyle name="E&amp;Y House 3" xfId="58" xr:uid="{00000000-0005-0000-0000-000039000000}"/>
    <cellStyle name="Explanatory Text 2" xfId="59" xr:uid="{00000000-0005-0000-0000-00003A000000}"/>
    <cellStyle name="Footer SBILogo1" xfId="60" xr:uid="{00000000-0005-0000-0000-00003B000000}"/>
    <cellStyle name="Footer SBILogo2" xfId="61" xr:uid="{00000000-0005-0000-0000-00003C000000}"/>
    <cellStyle name="Footnote" xfId="62" xr:uid="{00000000-0005-0000-0000-00003D000000}"/>
    <cellStyle name="Footnote Reference" xfId="63" xr:uid="{00000000-0005-0000-0000-00003E000000}"/>
    <cellStyle name="Footnote_Becl-W.PaperYE" xfId="64" xr:uid="{00000000-0005-0000-0000-00003F000000}"/>
    <cellStyle name="Good 2" xfId="65" xr:uid="{00000000-0005-0000-0000-000040000000}"/>
    <cellStyle name="Grey" xfId="66" xr:uid="{00000000-0005-0000-0000-000041000000}"/>
    <cellStyle name="Header" xfId="67" xr:uid="{00000000-0005-0000-0000-000042000000}"/>
    <cellStyle name="Header Draft Stamp" xfId="68" xr:uid="{00000000-0005-0000-0000-000043000000}"/>
    <cellStyle name="Header_Becl-W.PaperYE" xfId="69" xr:uid="{00000000-0005-0000-0000-000044000000}"/>
    <cellStyle name="Heading 1 2" xfId="70" xr:uid="{00000000-0005-0000-0000-000045000000}"/>
    <cellStyle name="Heading 1 Above" xfId="71" xr:uid="{00000000-0005-0000-0000-000046000000}"/>
    <cellStyle name="Heading 1+" xfId="72" xr:uid="{00000000-0005-0000-0000-000047000000}"/>
    <cellStyle name="Heading 2 2" xfId="73" xr:uid="{00000000-0005-0000-0000-000048000000}"/>
    <cellStyle name="Heading 2 Below" xfId="74" xr:uid="{00000000-0005-0000-0000-000049000000}"/>
    <cellStyle name="Heading 2+" xfId="75" xr:uid="{00000000-0005-0000-0000-00004A000000}"/>
    <cellStyle name="Heading 3 2" xfId="76" xr:uid="{00000000-0005-0000-0000-00004B000000}"/>
    <cellStyle name="Heading 3+" xfId="77" xr:uid="{00000000-0005-0000-0000-00004C000000}"/>
    <cellStyle name="Heading 4 2" xfId="78" xr:uid="{00000000-0005-0000-0000-00004D000000}"/>
    <cellStyle name="Hyperlink 2" xfId="79" xr:uid="{00000000-0005-0000-0000-00004E000000}"/>
    <cellStyle name="Input [yellow]" xfId="80" xr:uid="{00000000-0005-0000-0000-00004F000000}"/>
    <cellStyle name="Input 2" xfId="81" xr:uid="{00000000-0005-0000-0000-000050000000}"/>
    <cellStyle name="Linked Cell 2" xfId="82" xr:uid="{00000000-0005-0000-0000-000051000000}"/>
    <cellStyle name="Neutral 2" xfId="83" xr:uid="{00000000-0005-0000-0000-000052000000}"/>
    <cellStyle name="no dec" xfId="84" xr:uid="{00000000-0005-0000-0000-000053000000}"/>
    <cellStyle name="Normal" xfId="0" builtinId="0"/>
    <cellStyle name="Normal - Style1" xfId="85" xr:uid="{00000000-0005-0000-0000-000055000000}"/>
    <cellStyle name="Normal 10" xfId="86" xr:uid="{00000000-0005-0000-0000-000056000000}"/>
    <cellStyle name="Normal 11" xfId="143" xr:uid="{00000000-0005-0000-0000-000057000000}"/>
    <cellStyle name="Normal 12" xfId="87" xr:uid="{00000000-0005-0000-0000-000058000000}"/>
    <cellStyle name="Normal 13" xfId="88" xr:uid="{00000000-0005-0000-0000-000059000000}"/>
    <cellStyle name="Normal 14" xfId="89" xr:uid="{00000000-0005-0000-0000-00005A000000}"/>
    <cellStyle name="Normal 15" xfId="90" xr:uid="{00000000-0005-0000-0000-00005B000000}"/>
    <cellStyle name="Normal 16" xfId="91" xr:uid="{00000000-0005-0000-0000-00005C000000}"/>
    <cellStyle name="Normal 17" xfId="144" xr:uid="{00000000-0005-0000-0000-00005D000000}"/>
    <cellStyle name="Normal 2" xfId="92" xr:uid="{00000000-0005-0000-0000-00005E000000}"/>
    <cellStyle name="Normal 2 2" xfId="93" xr:uid="{00000000-0005-0000-0000-00005F000000}"/>
    <cellStyle name="Normal 2 2 2" xfId="94" xr:uid="{00000000-0005-0000-0000-000060000000}"/>
    <cellStyle name="Normal 2 3" xfId="95" xr:uid="{00000000-0005-0000-0000-000061000000}"/>
    <cellStyle name="Normal 20" xfId="145" xr:uid="{00000000-0005-0000-0000-000062000000}"/>
    <cellStyle name="Normal 21" xfId="146" xr:uid="{00000000-0005-0000-0000-000063000000}"/>
    <cellStyle name="Normal 22" xfId="147" xr:uid="{00000000-0005-0000-0000-000064000000}"/>
    <cellStyle name="Normal 23" xfId="148" xr:uid="{00000000-0005-0000-0000-000065000000}"/>
    <cellStyle name="Normal 24" xfId="149" xr:uid="{00000000-0005-0000-0000-000066000000}"/>
    <cellStyle name="Normal 25" xfId="150" xr:uid="{00000000-0005-0000-0000-000067000000}"/>
    <cellStyle name="Normal 26" xfId="151" xr:uid="{00000000-0005-0000-0000-000068000000}"/>
    <cellStyle name="Normal 27" xfId="152" xr:uid="{00000000-0005-0000-0000-000069000000}"/>
    <cellStyle name="Normal 28" xfId="153" xr:uid="{00000000-0005-0000-0000-00006A000000}"/>
    <cellStyle name="Normal 29" xfId="154" xr:uid="{00000000-0005-0000-0000-00006B000000}"/>
    <cellStyle name="Normal 3" xfId="96" xr:uid="{00000000-0005-0000-0000-00006C000000}"/>
    <cellStyle name="Normal 30" xfId="155" xr:uid="{00000000-0005-0000-0000-00006D000000}"/>
    <cellStyle name="Normal 31" xfId="156" xr:uid="{00000000-0005-0000-0000-00006E000000}"/>
    <cellStyle name="Normal 32" xfId="157" xr:uid="{00000000-0005-0000-0000-00006F000000}"/>
    <cellStyle name="Normal 33" xfId="158" xr:uid="{00000000-0005-0000-0000-000070000000}"/>
    <cellStyle name="Normal 4" xfId="97" xr:uid="{00000000-0005-0000-0000-000071000000}"/>
    <cellStyle name="Normal 4 2" xfId="98" xr:uid="{00000000-0005-0000-0000-000072000000}"/>
    <cellStyle name="Normal 4 3" xfId="99" xr:uid="{00000000-0005-0000-0000-000073000000}"/>
    <cellStyle name="Normal 4 4" xfId="100" xr:uid="{00000000-0005-0000-0000-000074000000}"/>
    <cellStyle name="Normal 5" xfId="101" xr:uid="{00000000-0005-0000-0000-000075000000}"/>
    <cellStyle name="Normal 6" xfId="102" xr:uid="{00000000-0005-0000-0000-000076000000}"/>
    <cellStyle name="Normal 7" xfId="103" xr:uid="{00000000-0005-0000-0000-000077000000}"/>
    <cellStyle name="Normal 8" xfId="104" xr:uid="{00000000-0005-0000-0000-000078000000}"/>
    <cellStyle name="Normal 9" xfId="105" xr:uid="{00000000-0005-0000-0000-000079000000}"/>
    <cellStyle name="NormalGB" xfId="106" xr:uid="{00000000-0005-0000-0000-00007A000000}"/>
    <cellStyle name="Note 2" xfId="107" xr:uid="{00000000-0005-0000-0000-00007B000000}"/>
    <cellStyle name="Output 2" xfId="108" xr:uid="{00000000-0005-0000-0000-00007C000000}"/>
    <cellStyle name="Page Number" xfId="109" xr:uid="{00000000-0005-0000-0000-00007D000000}"/>
    <cellStyle name="Percent [2]" xfId="110" xr:uid="{00000000-0005-0000-0000-00007E000000}"/>
    <cellStyle name="Percent 2" xfId="111" xr:uid="{00000000-0005-0000-0000-00007F000000}"/>
    <cellStyle name="Percent 2 2" xfId="112" xr:uid="{00000000-0005-0000-0000-000080000000}"/>
    <cellStyle name="Percent 3" xfId="113" xr:uid="{00000000-0005-0000-0000-000081000000}"/>
    <cellStyle name="Percent 3 2" xfId="114" xr:uid="{00000000-0005-0000-0000-000082000000}"/>
    <cellStyle name="Percent 4" xfId="115" xr:uid="{00000000-0005-0000-0000-000083000000}"/>
    <cellStyle name="Quantity" xfId="116" xr:uid="{00000000-0005-0000-0000-000084000000}"/>
    <cellStyle name="Salomon Logo" xfId="117" xr:uid="{00000000-0005-0000-0000-000085000000}"/>
    <cellStyle name="Table Head" xfId="118" xr:uid="{00000000-0005-0000-0000-000086000000}"/>
    <cellStyle name="Table Source" xfId="119" xr:uid="{00000000-0005-0000-0000-000087000000}"/>
    <cellStyle name="Table Text" xfId="120" xr:uid="{00000000-0005-0000-0000-000088000000}"/>
    <cellStyle name="Table Title" xfId="121" xr:uid="{00000000-0005-0000-0000-000089000000}"/>
    <cellStyle name="Table Units" xfId="122" xr:uid="{00000000-0005-0000-0000-00008A000000}"/>
    <cellStyle name="Text 1" xfId="123" xr:uid="{00000000-0005-0000-0000-00008B000000}"/>
    <cellStyle name="Text 2" xfId="124" xr:uid="{00000000-0005-0000-0000-00008C000000}"/>
    <cellStyle name="Text Head 1" xfId="125" xr:uid="{00000000-0005-0000-0000-00008D000000}"/>
    <cellStyle name="Text Head 2" xfId="126" xr:uid="{00000000-0005-0000-0000-00008E000000}"/>
    <cellStyle name="Text Indent 1" xfId="127" xr:uid="{00000000-0005-0000-0000-00008F000000}"/>
    <cellStyle name="Text Indent 2" xfId="128" xr:uid="{00000000-0005-0000-0000-000090000000}"/>
    <cellStyle name="Title 2" xfId="129" xr:uid="{00000000-0005-0000-0000-000091000000}"/>
    <cellStyle name="TOC 1" xfId="130" xr:uid="{00000000-0005-0000-0000-000092000000}"/>
    <cellStyle name="TOC 2" xfId="131" xr:uid="{00000000-0005-0000-0000-000093000000}"/>
    <cellStyle name="Total 2" xfId="132" xr:uid="{00000000-0005-0000-0000-000094000000}"/>
    <cellStyle name="Warning Text 2" xfId="133" xr:uid="{00000000-0005-0000-0000-000095000000}"/>
    <cellStyle name="เครื่องหมายจุลภาค_001K-1,2,3" xfId="137" xr:uid="{00000000-0005-0000-0000-000099000000}"/>
    <cellStyle name="เชื่อมโยงหลายมิติ" xfId="138" xr:uid="{00000000-0005-0000-0000-00009A000000}"/>
    <cellStyle name="ค@ฏ๋_1111D2111DQ2" xfId="134" xr:uid="{00000000-0005-0000-0000-000096000000}"/>
    <cellStyle name="คdคภฆ์[0]_1111D2111DQ2" xfId="135" xr:uid="{00000000-0005-0000-0000-000097000000}"/>
    <cellStyle name="คdคภฆ์_1111D2111DQ1" xfId="136" xr:uid="{00000000-0005-0000-0000-000098000000}"/>
    <cellStyle name="ณfน๔ [0]_Book1" xfId="139" xr:uid="{00000000-0005-0000-0000-00009B000000}"/>
    <cellStyle name="ณfน๔_Book1" xfId="140" xr:uid="{00000000-0005-0000-0000-00009C000000}"/>
    <cellStyle name="ตามการเชื่อมโยงหลายมิติ" xfId="141" xr:uid="{00000000-0005-0000-0000-00009D000000}"/>
    <cellStyle name="ปกติ_002-HDP-E" xfId="142" xr:uid="{00000000-0005-0000-0000-00009E000000}"/>
  </cellStyles>
  <dxfs count="0"/>
  <tableStyles count="0" defaultTableStyle="TableStyleMedium9" defaultPivotStyle="PivotStyleLight16"/>
  <colors>
    <mruColors>
      <color rgb="FF66CCFF"/>
      <color rgb="FFCC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4"/>
  <sheetViews>
    <sheetView showGridLines="0" view="pageBreakPreview" topLeftCell="A52" zoomScale="85" zoomScaleNormal="115" zoomScaleSheetLayoutView="85" workbookViewId="0">
      <selection activeCell="J55" sqref="J55"/>
    </sheetView>
  </sheetViews>
  <sheetFormatPr defaultColWidth="9" defaultRowHeight="24.6" customHeight="1"/>
  <cols>
    <col min="1" max="1" width="36" style="1" customWidth="1"/>
    <col min="2" max="2" width="2.69921875" style="1" customWidth="1"/>
    <col min="3" max="3" width="1" style="1" customWidth="1"/>
    <col min="4" max="4" width="7" style="1" customWidth="1"/>
    <col min="5" max="5" width="1" style="1" customWidth="1"/>
    <col min="6" max="6" width="13.5" style="9" customWidth="1"/>
    <col min="7" max="7" width="1" style="9" customWidth="1"/>
    <col min="8" max="8" width="13.5" style="9" customWidth="1"/>
    <col min="9" max="9" width="1" style="9" customWidth="1"/>
    <col min="10" max="10" width="13.5" style="9" customWidth="1"/>
    <col min="11" max="11" width="1" style="9" customWidth="1"/>
    <col min="12" max="12" width="13.5" style="9" customWidth="1"/>
    <col min="13" max="13" width="0.5" style="1" customWidth="1"/>
    <col min="14" max="14" width="9" style="1"/>
    <col min="15" max="15" width="10.5" style="1" bestFit="1" customWidth="1"/>
    <col min="16" max="16" width="9" style="1"/>
    <col min="17" max="17" width="11.5" style="1" bestFit="1" customWidth="1"/>
    <col min="18" max="16384" width="9" style="1"/>
  </cols>
  <sheetData>
    <row r="1" spans="1:14" s="3" customFormat="1" ht="24.6" customHeight="1">
      <c r="A1" s="2" t="s">
        <v>144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s="3" customFormat="1" ht="24.6" customHeight="1">
      <c r="A2" s="2" t="s">
        <v>161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s="3" customFormat="1" ht="24.6" customHeight="1">
      <c r="A3" s="2" t="s">
        <v>172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s="3" customFormat="1" ht="24.6" customHeight="1">
      <c r="B4" s="11"/>
      <c r="C4" s="11"/>
      <c r="D4" s="11"/>
      <c r="E4" s="11"/>
      <c r="F4" s="102" t="s">
        <v>142</v>
      </c>
      <c r="G4" s="102"/>
      <c r="H4" s="102"/>
      <c r="I4" s="20"/>
      <c r="J4" s="20"/>
      <c r="K4" s="20"/>
      <c r="L4" s="21" t="s">
        <v>57</v>
      </c>
      <c r="M4" s="22"/>
      <c r="N4" s="2"/>
    </row>
    <row r="5" spans="1:14" s="3" customFormat="1" ht="24.6" customHeight="1">
      <c r="A5" s="11"/>
      <c r="B5" s="11"/>
      <c r="C5" s="11"/>
      <c r="D5" s="11"/>
      <c r="E5" s="11"/>
      <c r="F5" s="103" t="s">
        <v>143</v>
      </c>
      <c r="G5" s="103"/>
      <c r="H5" s="103"/>
      <c r="I5" s="20"/>
      <c r="J5" s="103" t="s">
        <v>1</v>
      </c>
      <c r="K5" s="103"/>
      <c r="L5" s="103"/>
    </row>
    <row r="6" spans="1:14" ht="24.6" customHeight="1">
      <c r="D6" s="4" t="s">
        <v>2</v>
      </c>
      <c r="E6" s="23"/>
      <c r="F6" s="5" t="s">
        <v>173</v>
      </c>
      <c r="G6" s="24"/>
      <c r="H6" s="5" t="s">
        <v>141</v>
      </c>
      <c r="I6" s="78"/>
      <c r="J6" s="5" t="s">
        <v>173</v>
      </c>
      <c r="K6" s="24"/>
      <c r="L6" s="5" t="s">
        <v>141</v>
      </c>
      <c r="M6" s="25"/>
    </row>
    <row r="7" spans="1:14" ht="24.6" customHeight="1">
      <c r="A7" s="12" t="s">
        <v>3</v>
      </c>
    </row>
    <row r="8" spans="1:14" ht="24.6" customHeight="1">
      <c r="A8" s="1" t="s">
        <v>4</v>
      </c>
      <c r="D8" s="6" t="s">
        <v>132</v>
      </c>
      <c r="E8" s="6"/>
      <c r="F8" s="79">
        <v>164659712</v>
      </c>
      <c r="G8" s="7"/>
      <c r="H8" s="79">
        <v>138604316</v>
      </c>
      <c r="I8" s="7"/>
      <c r="J8" s="79">
        <v>164659712</v>
      </c>
      <c r="K8" s="7"/>
      <c r="L8" s="79">
        <v>138604316</v>
      </c>
      <c r="M8" s="7"/>
    </row>
    <row r="9" spans="1:14" ht="24.6" customHeight="1">
      <c r="A9" s="1" t="s">
        <v>63</v>
      </c>
      <c r="D9" s="6">
        <v>7</v>
      </c>
      <c r="E9" s="6"/>
      <c r="F9" s="7">
        <v>442232410</v>
      </c>
      <c r="G9" s="7"/>
      <c r="H9" s="79">
        <v>1204634145</v>
      </c>
      <c r="I9" s="7"/>
      <c r="J9" s="7">
        <v>442232410</v>
      </c>
      <c r="K9" s="7"/>
      <c r="L9" s="7">
        <v>1204634145</v>
      </c>
      <c r="M9" s="7"/>
    </row>
    <row r="10" spans="1:14" ht="24.6" customHeight="1">
      <c r="A10" s="1" t="s">
        <v>64</v>
      </c>
      <c r="D10" s="6">
        <v>8</v>
      </c>
      <c r="E10" s="6"/>
      <c r="F10" s="7">
        <v>2838448689</v>
      </c>
      <c r="G10" s="7"/>
      <c r="H10" s="7">
        <v>2836330533</v>
      </c>
      <c r="I10" s="7"/>
      <c r="J10" s="7">
        <v>2838448689</v>
      </c>
      <c r="K10" s="7"/>
      <c r="L10" s="7">
        <v>2836330533</v>
      </c>
      <c r="M10" s="7"/>
    </row>
    <row r="11" spans="1:14" ht="24.6" customHeight="1">
      <c r="A11" s="80" t="s">
        <v>97</v>
      </c>
      <c r="F11" s="7">
        <v>3964844</v>
      </c>
      <c r="G11" s="7"/>
      <c r="H11" s="7">
        <v>4606460</v>
      </c>
      <c r="I11" s="7"/>
      <c r="J11" s="7">
        <v>3964844</v>
      </c>
      <c r="K11" s="7"/>
      <c r="L11" s="7">
        <v>4606460</v>
      </c>
      <c r="M11" s="7"/>
    </row>
    <row r="12" spans="1:14" ht="24.6" customHeight="1">
      <c r="A12" s="80" t="s">
        <v>117</v>
      </c>
      <c r="D12" s="6">
        <v>9</v>
      </c>
      <c r="F12" s="7">
        <v>1867597</v>
      </c>
      <c r="G12" s="7"/>
      <c r="H12" s="7">
        <v>0</v>
      </c>
      <c r="I12" s="7"/>
      <c r="J12" s="7">
        <v>1867597</v>
      </c>
      <c r="K12" s="7"/>
      <c r="L12" s="7">
        <v>0</v>
      </c>
      <c r="M12" s="7"/>
    </row>
    <row r="13" spans="1:14" ht="24.6" customHeight="1">
      <c r="A13" s="1" t="s">
        <v>65</v>
      </c>
      <c r="D13" s="6">
        <v>10</v>
      </c>
      <c r="E13" s="6"/>
      <c r="F13" s="7">
        <v>138767409</v>
      </c>
      <c r="G13" s="7"/>
      <c r="H13" s="7">
        <v>179065075</v>
      </c>
      <c r="I13" s="7"/>
      <c r="J13" s="7">
        <v>138767409</v>
      </c>
      <c r="K13" s="7"/>
      <c r="L13" s="7">
        <v>179065075</v>
      </c>
      <c r="M13" s="7"/>
    </row>
    <row r="14" spans="1:14" ht="24.6" customHeight="1">
      <c r="A14" s="1" t="s">
        <v>146</v>
      </c>
      <c r="D14" s="13">
        <v>33.4</v>
      </c>
      <c r="E14" s="6"/>
      <c r="F14" s="7">
        <v>0</v>
      </c>
      <c r="G14" s="7"/>
      <c r="H14" s="7">
        <v>700000000</v>
      </c>
      <c r="I14" s="7"/>
      <c r="J14" s="7">
        <v>0</v>
      </c>
      <c r="K14" s="7"/>
      <c r="L14" s="7">
        <v>700000000</v>
      </c>
      <c r="M14" s="7"/>
    </row>
    <row r="15" spans="1:14" ht="24.6" customHeight="1">
      <c r="A15" s="1" t="s">
        <v>86</v>
      </c>
      <c r="D15" s="6"/>
      <c r="E15" s="6"/>
      <c r="F15" s="7">
        <v>236412</v>
      </c>
      <c r="G15" s="7"/>
      <c r="H15" s="7">
        <v>1549691</v>
      </c>
      <c r="I15" s="7"/>
      <c r="J15" s="7">
        <v>236412</v>
      </c>
      <c r="K15" s="7"/>
      <c r="L15" s="7">
        <v>1549691</v>
      </c>
      <c r="M15" s="7"/>
    </row>
    <row r="16" spans="1:14" ht="24.6" customHeight="1">
      <c r="A16" s="1" t="s">
        <v>151</v>
      </c>
      <c r="D16" s="6">
        <v>11</v>
      </c>
      <c r="E16" s="6"/>
      <c r="F16" s="7">
        <v>143885899</v>
      </c>
      <c r="G16" s="7"/>
      <c r="H16" s="7">
        <v>142973184</v>
      </c>
      <c r="I16" s="7"/>
      <c r="J16" s="7">
        <v>105462791</v>
      </c>
      <c r="K16" s="7"/>
      <c r="L16" s="7">
        <v>105462791</v>
      </c>
      <c r="M16" s="7"/>
    </row>
    <row r="17" spans="1:13" ht="24.6" customHeight="1">
      <c r="A17" s="1" t="s">
        <v>163</v>
      </c>
      <c r="D17" s="6">
        <v>13</v>
      </c>
      <c r="E17" s="6"/>
      <c r="F17" s="7">
        <v>97100019</v>
      </c>
      <c r="G17" s="7"/>
      <c r="H17" s="7">
        <v>104761347</v>
      </c>
      <c r="I17" s="7"/>
      <c r="J17" s="7">
        <v>97100019</v>
      </c>
      <c r="K17" s="7"/>
      <c r="L17" s="7">
        <v>104761347</v>
      </c>
      <c r="M17" s="7"/>
    </row>
    <row r="18" spans="1:13" ht="24.6" customHeight="1">
      <c r="A18" s="1" t="s">
        <v>98</v>
      </c>
      <c r="D18" s="13">
        <v>14.1</v>
      </c>
      <c r="E18" s="6"/>
      <c r="F18" s="7">
        <v>124021651</v>
      </c>
      <c r="G18" s="7"/>
      <c r="H18" s="7">
        <v>153925113</v>
      </c>
      <c r="I18" s="7"/>
      <c r="J18" s="7">
        <v>124021651</v>
      </c>
      <c r="K18" s="7"/>
      <c r="L18" s="7">
        <v>153925113</v>
      </c>
      <c r="M18" s="7"/>
    </row>
    <row r="19" spans="1:13" ht="24.6" customHeight="1">
      <c r="A19" s="1" t="s">
        <v>66</v>
      </c>
      <c r="D19" s="6">
        <v>15</v>
      </c>
      <c r="E19" s="6"/>
      <c r="F19" s="7">
        <v>312872434</v>
      </c>
      <c r="G19" s="7"/>
      <c r="H19" s="7">
        <v>209811995</v>
      </c>
      <c r="I19" s="7"/>
      <c r="J19" s="7">
        <v>312872434</v>
      </c>
      <c r="K19" s="7"/>
      <c r="L19" s="7">
        <v>209811995</v>
      </c>
      <c r="M19" s="7"/>
    </row>
    <row r="20" spans="1:13" ht="24.6" customHeight="1">
      <c r="A20" s="1" t="s">
        <v>171</v>
      </c>
      <c r="D20" s="13">
        <v>16.100000000000001</v>
      </c>
      <c r="E20" s="6"/>
      <c r="F20" s="7">
        <v>28495185</v>
      </c>
      <c r="G20" s="7"/>
      <c r="H20" s="7">
        <v>37914692</v>
      </c>
      <c r="I20" s="7"/>
      <c r="J20" s="7">
        <v>36179807</v>
      </c>
      <c r="K20" s="7"/>
      <c r="L20" s="7">
        <v>45416770</v>
      </c>
      <c r="M20" s="7"/>
    </row>
    <row r="21" spans="1:13" ht="24.6" customHeight="1">
      <c r="A21" s="1" t="s">
        <v>67</v>
      </c>
      <c r="D21" s="6">
        <v>17</v>
      </c>
      <c r="E21" s="6"/>
      <c r="F21" s="81">
        <v>294540830</v>
      </c>
      <c r="G21" s="79"/>
      <c r="H21" s="81">
        <v>278697208</v>
      </c>
      <c r="I21" s="79"/>
      <c r="J21" s="81">
        <v>294540830</v>
      </c>
      <c r="K21" s="79"/>
      <c r="L21" s="81">
        <v>278697208</v>
      </c>
      <c r="M21" s="7"/>
    </row>
    <row r="22" spans="1:13" ht="24.6" customHeight="1" thickBot="1">
      <c r="A22" s="12" t="s">
        <v>5</v>
      </c>
      <c r="E22" s="6"/>
      <c r="F22" s="15">
        <f>SUM(F8:F21)</f>
        <v>4591093091</v>
      </c>
      <c r="G22" s="7"/>
      <c r="H22" s="15">
        <f>SUM(H8:H21)</f>
        <v>5992873759</v>
      </c>
      <c r="I22" s="7"/>
      <c r="J22" s="15">
        <f>SUM(J8:J21)</f>
        <v>4560354605</v>
      </c>
      <c r="K22" s="7"/>
      <c r="L22" s="15">
        <f>SUM(L8:L21)</f>
        <v>5962865444</v>
      </c>
      <c r="M22" s="7"/>
    </row>
    <row r="23" spans="1:13" ht="24.6" customHeight="1" thickTop="1">
      <c r="A23" s="12" t="s">
        <v>7</v>
      </c>
      <c r="F23" s="19"/>
      <c r="G23" s="19"/>
      <c r="H23" s="19"/>
      <c r="I23" s="19"/>
      <c r="J23" s="19"/>
      <c r="K23" s="19"/>
      <c r="L23" s="19"/>
      <c r="M23" s="11"/>
    </row>
    <row r="24" spans="1:13" ht="24.6" customHeight="1">
      <c r="A24" s="12" t="s">
        <v>8</v>
      </c>
      <c r="F24" s="19"/>
      <c r="G24" s="19"/>
      <c r="H24" s="19"/>
      <c r="I24" s="19"/>
      <c r="J24" s="19"/>
      <c r="K24" s="19"/>
      <c r="L24" s="19"/>
      <c r="M24" s="11"/>
    </row>
    <row r="25" spans="1:13" ht="24.6" customHeight="1">
      <c r="A25" s="1" t="s">
        <v>145</v>
      </c>
      <c r="F25" s="19">
        <v>90000000</v>
      </c>
      <c r="G25" s="19"/>
      <c r="H25" s="19">
        <v>400000000</v>
      </c>
      <c r="I25" s="19"/>
      <c r="J25" s="19">
        <v>90000000</v>
      </c>
      <c r="K25" s="19"/>
      <c r="L25" s="19">
        <v>400000000</v>
      </c>
      <c r="M25" s="11"/>
    </row>
    <row r="26" spans="1:13" ht="23.95" customHeight="1">
      <c r="A26" s="1" t="s">
        <v>68</v>
      </c>
      <c r="D26" s="6">
        <v>18</v>
      </c>
      <c r="F26" s="79">
        <v>112151746</v>
      </c>
      <c r="G26" s="79"/>
      <c r="H26" s="79">
        <v>41655632</v>
      </c>
      <c r="I26" s="79"/>
      <c r="J26" s="79">
        <v>112151746</v>
      </c>
      <c r="K26" s="79"/>
      <c r="L26" s="79">
        <v>41655632</v>
      </c>
      <c r="M26" s="79"/>
    </row>
    <row r="27" spans="1:13" ht="24.6" customHeight="1">
      <c r="A27" s="1" t="s">
        <v>9</v>
      </c>
      <c r="D27" s="6">
        <v>19</v>
      </c>
      <c r="F27" s="79">
        <v>978739124</v>
      </c>
      <c r="G27" s="79"/>
      <c r="H27" s="79">
        <v>1704274744</v>
      </c>
      <c r="I27" s="79"/>
      <c r="J27" s="79">
        <v>978739124</v>
      </c>
      <c r="K27" s="79"/>
      <c r="L27" s="79">
        <v>1704274744</v>
      </c>
      <c r="M27" s="79"/>
    </row>
    <row r="28" spans="1:13" ht="24.6" customHeight="1">
      <c r="A28" s="1" t="s">
        <v>188</v>
      </c>
      <c r="D28" s="6">
        <v>20</v>
      </c>
      <c r="F28" s="79">
        <v>493349618</v>
      </c>
      <c r="G28" s="79"/>
      <c r="H28" s="79">
        <v>713400000</v>
      </c>
      <c r="I28" s="79"/>
      <c r="J28" s="79">
        <v>493349618</v>
      </c>
      <c r="K28" s="79"/>
      <c r="L28" s="79">
        <v>713400000</v>
      </c>
      <c r="M28" s="79"/>
    </row>
    <row r="29" spans="1:13" ht="24.6" customHeight="1">
      <c r="A29" s="1" t="s">
        <v>99</v>
      </c>
      <c r="D29" s="6">
        <v>21</v>
      </c>
      <c r="F29" s="79">
        <v>39288275</v>
      </c>
      <c r="G29" s="79"/>
      <c r="H29" s="79">
        <v>55750436</v>
      </c>
      <c r="I29" s="79"/>
      <c r="J29" s="79">
        <v>39288275</v>
      </c>
      <c r="K29" s="79"/>
      <c r="L29" s="79">
        <v>55750436</v>
      </c>
      <c r="M29" s="79"/>
    </row>
    <row r="30" spans="1:13" ht="24.6" customHeight="1">
      <c r="A30" s="1" t="s">
        <v>94</v>
      </c>
      <c r="D30" s="6">
        <v>22</v>
      </c>
      <c r="F30" s="79">
        <v>112175356</v>
      </c>
      <c r="G30" s="79"/>
      <c r="H30" s="79">
        <v>101438028</v>
      </c>
      <c r="I30" s="79"/>
      <c r="J30" s="79">
        <v>112175356</v>
      </c>
      <c r="K30" s="79"/>
      <c r="L30" s="79">
        <v>101438028</v>
      </c>
      <c r="M30" s="79"/>
    </row>
    <row r="31" spans="1:13" ht="24.6" customHeight="1">
      <c r="A31" s="1" t="s">
        <v>100</v>
      </c>
      <c r="D31" s="13">
        <v>14.2</v>
      </c>
      <c r="F31" s="79">
        <v>56143434</v>
      </c>
      <c r="G31" s="79"/>
      <c r="H31" s="79">
        <v>91657340</v>
      </c>
      <c r="I31" s="79"/>
      <c r="J31" s="79">
        <v>56143434</v>
      </c>
      <c r="K31" s="79"/>
      <c r="L31" s="79">
        <v>91657340</v>
      </c>
      <c r="M31" s="79"/>
    </row>
    <row r="32" spans="1:13" ht="24.6" customHeight="1">
      <c r="A32" s="1" t="s">
        <v>10</v>
      </c>
      <c r="D32" s="6">
        <v>23</v>
      </c>
      <c r="E32" s="6"/>
      <c r="F32" s="81">
        <v>147057453</v>
      </c>
      <c r="G32" s="79"/>
      <c r="H32" s="81">
        <v>219344644</v>
      </c>
      <c r="I32" s="79"/>
      <c r="J32" s="81">
        <v>147057453</v>
      </c>
      <c r="K32" s="79"/>
      <c r="L32" s="81">
        <v>219344644</v>
      </c>
      <c r="M32" s="79"/>
    </row>
    <row r="33" spans="1:14" ht="24.6" customHeight="1">
      <c r="A33" s="12" t="s">
        <v>11</v>
      </c>
      <c r="D33" s="6"/>
      <c r="E33" s="6"/>
      <c r="F33" s="8">
        <f>SUM(F25:F32)</f>
        <v>2028905006</v>
      </c>
      <c r="G33" s="7"/>
      <c r="H33" s="8">
        <f>SUM(H25:H32)</f>
        <v>3327520824</v>
      </c>
      <c r="I33" s="7"/>
      <c r="J33" s="8">
        <f>SUM(J25:J32)</f>
        <v>2028905006</v>
      </c>
      <c r="K33" s="7"/>
      <c r="L33" s="8">
        <f>SUM(L25:L32)</f>
        <v>3327520824</v>
      </c>
      <c r="M33" s="7"/>
    </row>
    <row r="34" spans="1:14" ht="24.6" customHeight="1">
      <c r="D34" s="6"/>
      <c r="E34" s="6"/>
    </row>
    <row r="35" spans="1:14" ht="24.6" customHeight="1">
      <c r="A35" s="1" t="s">
        <v>6</v>
      </c>
      <c r="D35" s="6"/>
      <c r="E35" s="6"/>
    </row>
    <row r="36" spans="1:14" s="3" customFormat="1" ht="24.6" customHeight="1">
      <c r="A36" s="2" t="s">
        <v>144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4" s="3" customFormat="1" ht="24.6" customHeight="1">
      <c r="A37" s="2" t="s">
        <v>162</v>
      </c>
      <c r="B37" s="2"/>
      <c r="C37" s="2"/>
      <c r="D37" s="2"/>
      <c r="E37" s="2"/>
      <c r="F37" s="82"/>
      <c r="G37" s="82"/>
      <c r="H37" s="82"/>
      <c r="I37" s="82"/>
      <c r="J37" s="82"/>
      <c r="K37" s="82"/>
      <c r="L37" s="82"/>
      <c r="M37" s="2"/>
    </row>
    <row r="38" spans="1:14" s="3" customFormat="1" ht="24.6" customHeight="1">
      <c r="A38" s="2" t="s">
        <v>172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s="3" customFormat="1" ht="24.6" customHeight="1">
      <c r="B39" s="11"/>
      <c r="C39" s="11"/>
      <c r="D39" s="11"/>
      <c r="E39" s="11"/>
      <c r="F39" s="102" t="s">
        <v>142</v>
      </c>
      <c r="G39" s="102"/>
      <c r="H39" s="102"/>
      <c r="I39" s="20"/>
      <c r="J39" s="20"/>
      <c r="K39" s="20"/>
      <c r="L39" s="21" t="s">
        <v>57</v>
      </c>
      <c r="M39" s="22"/>
      <c r="N39" s="2"/>
    </row>
    <row r="40" spans="1:14" s="3" customFormat="1" ht="24.6" customHeight="1">
      <c r="A40" s="11"/>
      <c r="B40" s="11"/>
      <c r="C40" s="11"/>
      <c r="D40" s="11"/>
      <c r="E40" s="11"/>
      <c r="F40" s="103" t="s">
        <v>143</v>
      </c>
      <c r="G40" s="103"/>
      <c r="H40" s="103"/>
      <c r="I40" s="20"/>
      <c r="J40" s="103" t="s">
        <v>1</v>
      </c>
      <c r="K40" s="103"/>
      <c r="L40" s="103"/>
    </row>
    <row r="41" spans="1:14" ht="24.6" customHeight="1">
      <c r="D41" s="4" t="s">
        <v>2</v>
      </c>
      <c r="E41" s="23"/>
      <c r="F41" s="5" t="s">
        <v>173</v>
      </c>
      <c r="G41" s="24"/>
      <c r="H41" s="5" t="s">
        <v>141</v>
      </c>
      <c r="I41" s="78"/>
      <c r="J41" s="5" t="s">
        <v>173</v>
      </c>
      <c r="K41" s="24"/>
      <c r="L41" s="5" t="s">
        <v>141</v>
      </c>
      <c r="M41" s="25"/>
    </row>
    <row r="42" spans="1:14" ht="24.6" customHeight="1">
      <c r="A42" s="12" t="s">
        <v>12</v>
      </c>
      <c r="D42" s="6"/>
      <c r="E42" s="6"/>
      <c r="F42" s="7"/>
      <c r="G42" s="7"/>
      <c r="H42" s="7"/>
      <c r="I42" s="7"/>
      <c r="J42" s="7"/>
      <c r="K42" s="7"/>
      <c r="L42" s="7"/>
      <c r="M42" s="7"/>
    </row>
    <row r="43" spans="1:14" ht="24.6" customHeight="1">
      <c r="A43" s="1" t="s">
        <v>87</v>
      </c>
      <c r="D43" s="6"/>
      <c r="E43" s="6"/>
      <c r="F43" s="7"/>
      <c r="G43" s="7"/>
      <c r="H43" s="7"/>
      <c r="I43" s="7"/>
      <c r="J43" s="7"/>
      <c r="K43" s="7"/>
      <c r="L43" s="7"/>
      <c r="M43" s="7"/>
    </row>
    <row r="44" spans="1:14" ht="24.6" customHeight="1">
      <c r="A44" s="1" t="s">
        <v>92</v>
      </c>
      <c r="D44" s="6"/>
      <c r="E44" s="6"/>
      <c r="F44" s="7"/>
      <c r="G44" s="7"/>
      <c r="H44" s="7"/>
      <c r="I44" s="7"/>
      <c r="J44" s="7"/>
      <c r="K44" s="7"/>
      <c r="L44" s="7"/>
      <c r="M44" s="7"/>
    </row>
    <row r="45" spans="1:14" ht="24.6" customHeight="1">
      <c r="A45" s="1" t="s">
        <v>93</v>
      </c>
      <c r="D45" s="6"/>
      <c r="E45" s="6"/>
      <c r="F45" s="7">
        <v>930244840</v>
      </c>
      <c r="G45" s="7"/>
      <c r="H45" s="7">
        <v>930244840</v>
      </c>
      <c r="I45" s="7"/>
      <c r="J45" s="7">
        <v>930244840</v>
      </c>
      <c r="K45" s="7"/>
      <c r="L45" s="7">
        <v>930244840</v>
      </c>
      <c r="M45" s="7"/>
    </row>
    <row r="46" spans="1:14" ht="24.6" customHeight="1">
      <c r="A46" s="1" t="s">
        <v>13</v>
      </c>
      <c r="D46" s="13"/>
      <c r="E46" s="6"/>
      <c r="F46" s="7">
        <v>620892885</v>
      </c>
      <c r="G46" s="7"/>
      <c r="H46" s="7">
        <v>620892885</v>
      </c>
      <c r="I46" s="7"/>
      <c r="J46" s="7">
        <v>620892885</v>
      </c>
      <c r="K46" s="7"/>
      <c r="L46" s="7">
        <v>620892885</v>
      </c>
      <c r="M46" s="7"/>
    </row>
    <row r="47" spans="1:14" ht="24.6" customHeight="1">
      <c r="A47" s="1" t="s">
        <v>14</v>
      </c>
      <c r="D47" s="6"/>
      <c r="E47" s="6"/>
      <c r="F47" s="7">
        <v>322946</v>
      </c>
      <c r="G47" s="7"/>
      <c r="H47" s="7">
        <v>322946</v>
      </c>
      <c r="I47" s="7"/>
      <c r="J47" s="7">
        <v>322946</v>
      </c>
      <c r="K47" s="7"/>
      <c r="L47" s="7">
        <v>322946</v>
      </c>
      <c r="M47" s="7"/>
    </row>
    <row r="48" spans="1:14" ht="24.6" customHeight="1">
      <c r="A48" s="1" t="s">
        <v>15</v>
      </c>
      <c r="D48" s="6"/>
      <c r="E48" s="6"/>
      <c r="F48" s="7"/>
      <c r="G48" s="7"/>
      <c r="H48" s="7"/>
      <c r="I48" s="7"/>
      <c r="J48" s="7"/>
      <c r="K48" s="7"/>
      <c r="L48" s="7"/>
      <c r="M48" s="7"/>
    </row>
    <row r="49" spans="1:13" ht="24.6" customHeight="1">
      <c r="A49" s="1" t="s">
        <v>49</v>
      </c>
      <c r="D49" s="6">
        <v>24</v>
      </c>
      <c r="E49" s="6"/>
      <c r="F49" s="7">
        <v>93024484</v>
      </c>
      <c r="G49" s="7"/>
      <c r="H49" s="7">
        <v>93024484</v>
      </c>
      <c r="I49" s="7"/>
      <c r="J49" s="7">
        <v>93024484</v>
      </c>
      <c r="K49" s="7"/>
      <c r="L49" s="7">
        <v>93024484</v>
      </c>
      <c r="M49" s="7"/>
    </row>
    <row r="50" spans="1:13" ht="24.6" customHeight="1">
      <c r="A50" s="1" t="s">
        <v>16</v>
      </c>
      <c r="D50" s="6"/>
      <c r="E50" s="6"/>
      <c r="F50" s="7">
        <v>915559829</v>
      </c>
      <c r="G50" s="7"/>
      <c r="H50" s="7">
        <v>1017651993</v>
      </c>
      <c r="I50" s="7"/>
      <c r="J50" s="7">
        <v>886637888</v>
      </c>
      <c r="K50" s="7"/>
      <c r="L50" s="7">
        <v>990524909</v>
      </c>
      <c r="M50" s="7"/>
    </row>
    <row r="51" spans="1:13" ht="24.6" customHeight="1">
      <c r="A51" s="1" t="s">
        <v>53</v>
      </c>
      <c r="D51" s="6"/>
      <c r="E51" s="6"/>
      <c r="F51" s="7"/>
      <c r="G51" s="7"/>
      <c r="H51" s="7"/>
      <c r="I51" s="7"/>
      <c r="J51" s="7"/>
      <c r="K51" s="7"/>
      <c r="L51" s="7"/>
      <c r="M51" s="7"/>
    </row>
    <row r="52" spans="1:13" ht="24.6" customHeight="1">
      <c r="A52" s="1" t="s">
        <v>101</v>
      </c>
      <c r="D52" s="6"/>
      <c r="E52" s="6"/>
      <c r="F52" s="7"/>
      <c r="G52" s="7"/>
      <c r="H52" s="7"/>
      <c r="I52" s="7"/>
      <c r="J52" s="7"/>
      <c r="K52" s="7"/>
      <c r="L52" s="7"/>
      <c r="M52" s="7"/>
    </row>
    <row r="53" spans="1:13" ht="24.6" customHeight="1">
      <c r="A53" s="1" t="s">
        <v>130</v>
      </c>
      <c r="D53" s="6"/>
      <c r="E53" s="6"/>
      <c r="F53" s="7">
        <v>1816545</v>
      </c>
      <c r="G53" s="7"/>
      <c r="H53" s="7">
        <v>2881231</v>
      </c>
      <c r="I53" s="7"/>
      <c r="J53" s="7">
        <v>0</v>
      </c>
      <c r="K53" s="7"/>
      <c r="L53" s="7">
        <v>0</v>
      </c>
      <c r="M53" s="7"/>
    </row>
    <row r="54" spans="1:13" ht="24.6" customHeight="1">
      <c r="A54" s="1" t="s">
        <v>164</v>
      </c>
      <c r="D54" s="6"/>
      <c r="E54" s="6"/>
      <c r="F54" s="7"/>
      <c r="G54" s="7"/>
      <c r="H54" s="7"/>
      <c r="I54" s="7"/>
      <c r="J54" s="7"/>
      <c r="K54" s="7"/>
      <c r="L54" s="7"/>
      <c r="M54" s="7"/>
    </row>
    <row r="55" spans="1:13" ht="24.6" customHeight="1">
      <c r="A55" s="1" t="s">
        <v>137</v>
      </c>
      <c r="D55" s="6"/>
      <c r="E55" s="6"/>
      <c r="F55" s="8">
        <v>326556</v>
      </c>
      <c r="G55" s="7"/>
      <c r="H55" s="8">
        <v>334556</v>
      </c>
      <c r="I55" s="7"/>
      <c r="J55" s="8">
        <v>326556</v>
      </c>
      <c r="K55" s="7"/>
      <c r="L55" s="8">
        <v>334556</v>
      </c>
      <c r="M55" s="7"/>
    </row>
    <row r="56" spans="1:13" ht="24.6" customHeight="1">
      <c r="A56" s="12" t="s">
        <v>17</v>
      </c>
      <c r="D56" s="6"/>
      <c r="E56" s="6"/>
      <c r="F56" s="14">
        <f>SUM(F45:F55)</f>
        <v>2562188085</v>
      </c>
      <c r="G56" s="7"/>
      <c r="H56" s="14">
        <f>SUM(H45:H55)</f>
        <v>2665352935</v>
      </c>
      <c r="I56" s="7"/>
      <c r="J56" s="14">
        <f>SUM(J45:J55)</f>
        <v>2531449599</v>
      </c>
      <c r="K56" s="7"/>
      <c r="L56" s="14">
        <f>SUM(L45:L55)</f>
        <v>2635344620</v>
      </c>
      <c r="M56" s="7"/>
    </row>
    <row r="57" spans="1:13" ht="24.6" customHeight="1" thickBot="1">
      <c r="A57" s="12" t="s">
        <v>18</v>
      </c>
      <c r="D57" s="6"/>
      <c r="E57" s="6"/>
      <c r="F57" s="15">
        <f>F33+F56</f>
        <v>4591093091</v>
      </c>
      <c r="G57" s="7"/>
      <c r="H57" s="15">
        <f>H33+H56</f>
        <v>5992873759</v>
      </c>
      <c r="I57" s="7"/>
      <c r="J57" s="15">
        <f>J33+J56</f>
        <v>4560354605</v>
      </c>
      <c r="K57" s="7"/>
      <c r="L57" s="15">
        <f>L33+L56</f>
        <v>5962865444</v>
      </c>
      <c r="M57" s="7"/>
    </row>
    <row r="58" spans="1:13" ht="24.6" customHeight="1" thickTop="1">
      <c r="D58" s="6"/>
      <c r="E58" s="6"/>
      <c r="F58" s="26">
        <f>SUM(F57-F22)</f>
        <v>0</v>
      </c>
      <c r="G58" s="7"/>
      <c r="H58" s="26">
        <f>SUM(H57-H22)</f>
        <v>0</v>
      </c>
      <c r="I58" s="7"/>
      <c r="J58" s="26">
        <f>SUM(J57-J22)</f>
        <v>0</v>
      </c>
      <c r="K58" s="7"/>
      <c r="L58" s="26">
        <f>SUM(L57-L22)</f>
        <v>0</v>
      </c>
      <c r="M58" s="7"/>
    </row>
    <row r="59" spans="1:13" ht="24.6" customHeight="1">
      <c r="A59" s="1" t="s">
        <v>6</v>
      </c>
      <c r="D59" s="6"/>
      <c r="E59" s="6"/>
      <c r="F59" s="1"/>
      <c r="G59" s="1"/>
      <c r="H59" s="1"/>
      <c r="I59" s="1"/>
      <c r="J59" s="1"/>
      <c r="K59" s="1"/>
      <c r="L59" s="1"/>
    </row>
    <row r="60" spans="1:13" ht="24.6" customHeight="1">
      <c r="D60" s="6"/>
      <c r="E60" s="6"/>
      <c r="F60" s="1"/>
      <c r="G60" s="1"/>
      <c r="H60" s="1"/>
      <c r="I60" s="1"/>
      <c r="J60" s="1"/>
      <c r="K60" s="1"/>
      <c r="L60" s="1"/>
    </row>
    <row r="61" spans="1:13" ht="24.6" customHeight="1">
      <c r="D61" s="6"/>
      <c r="E61" s="6"/>
      <c r="F61" s="1"/>
      <c r="G61" s="1"/>
      <c r="H61" s="1"/>
      <c r="I61" s="1"/>
      <c r="J61" s="1"/>
      <c r="K61" s="1"/>
      <c r="L61" s="1"/>
    </row>
    <row r="62" spans="1:13" ht="24.6" customHeight="1">
      <c r="A62" s="83" t="s">
        <v>88</v>
      </c>
      <c r="B62" s="83"/>
      <c r="C62" s="6"/>
      <c r="D62" s="9"/>
      <c r="E62" s="9"/>
      <c r="G62" s="1"/>
      <c r="H62" s="105" t="s">
        <v>88</v>
      </c>
      <c r="I62" s="105"/>
      <c r="J62" s="105"/>
      <c r="K62" s="105"/>
      <c r="L62" s="105"/>
    </row>
    <row r="63" spans="1:13" ht="24.6" customHeight="1">
      <c r="A63" s="104" t="s">
        <v>89</v>
      </c>
      <c r="B63" s="104"/>
      <c r="C63" s="6"/>
      <c r="D63" s="11"/>
      <c r="E63" s="11"/>
      <c r="F63" s="11"/>
      <c r="G63" s="104" t="s">
        <v>131</v>
      </c>
      <c r="H63" s="104"/>
      <c r="I63" s="104"/>
      <c r="J63" s="104"/>
      <c r="K63" s="104"/>
      <c r="L63" s="104"/>
    </row>
    <row r="64" spans="1:13" ht="24.6" customHeight="1">
      <c r="A64" s="104" t="s">
        <v>127</v>
      </c>
      <c r="B64" s="104"/>
      <c r="C64" s="6"/>
      <c r="D64" s="11"/>
      <c r="E64" s="11"/>
      <c r="F64" s="11"/>
      <c r="G64" s="104" t="s">
        <v>103</v>
      </c>
      <c r="H64" s="104"/>
      <c r="I64" s="104"/>
      <c r="J64" s="104"/>
      <c r="K64" s="104"/>
      <c r="L64" s="104"/>
    </row>
  </sheetData>
  <mergeCells count="11">
    <mergeCell ref="F4:H4"/>
    <mergeCell ref="F39:H39"/>
    <mergeCell ref="F40:H40"/>
    <mergeCell ref="A64:B64"/>
    <mergeCell ref="J5:L5"/>
    <mergeCell ref="J40:L40"/>
    <mergeCell ref="A63:B63"/>
    <mergeCell ref="H62:L62"/>
    <mergeCell ref="G63:L63"/>
    <mergeCell ref="G64:L64"/>
    <mergeCell ref="F5:H5"/>
  </mergeCells>
  <printOptions horizontalCentered="1"/>
  <pageMargins left="0.86614173228346503" right="0.39370078740157499" top="0.90551181102362199" bottom="0" header="0.196850393700787" footer="0.31496062992126"/>
  <pageSetup paperSize="9" scale="75" fitToHeight="3" orientation="portrait" r:id="rId1"/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8"/>
  <sheetViews>
    <sheetView showGridLines="0" view="pageBreakPreview" topLeftCell="A191" zoomScale="85" zoomScaleNormal="100" zoomScaleSheetLayoutView="85" workbookViewId="0">
      <selection activeCell="H201" sqref="H201"/>
    </sheetView>
  </sheetViews>
  <sheetFormatPr defaultColWidth="9" defaultRowHeight="23.95" customHeight="1"/>
  <cols>
    <col min="1" max="1" width="39.796875" style="1" customWidth="1"/>
    <col min="2" max="2" width="3" style="1" customWidth="1"/>
    <col min="3" max="3" width="2" style="1" customWidth="1"/>
    <col min="4" max="4" width="7.3984375" style="1" bestFit="1" customWidth="1"/>
    <col min="5" max="5" width="1" style="1" customWidth="1"/>
    <col min="6" max="6" width="12.5" style="9" customWidth="1"/>
    <col min="7" max="7" width="1" style="9" customWidth="1"/>
    <col min="8" max="8" width="12.5" style="9" customWidth="1"/>
    <col min="9" max="9" width="1" style="1" customWidth="1"/>
    <col min="10" max="10" width="12.5" style="9" customWidth="1"/>
    <col min="11" max="11" width="1" style="1" customWidth="1"/>
    <col min="12" max="12" width="12.5" style="9" customWidth="1"/>
    <col min="13" max="15" width="12.796875" style="1" customWidth="1"/>
    <col min="16" max="16" width="12.5" style="1" customWidth="1"/>
    <col min="17" max="16384" width="9" style="1"/>
  </cols>
  <sheetData>
    <row r="1" spans="1:12" s="3" customFormat="1" ht="23.95" customHeight="1">
      <c r="A1" s="2" t="s">
        <v>144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s="3" customFormat="1" ht="23.95" customHeight="1">
      <c r="A2" s="2" t="s">
        <v>19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s="3" customFormat="1" ht="23.95" customHeight="1">
      <c r="A3" s="2" t="s">
        <v>175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s="3" customFormat="1" ht="23.9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1" t="s">
        <v>57</v>
      </c>
    </row>
    <row r="5" spans="1:12" s="3" customFormat="1" ht="23.95" customHeight="1">
      <c r="A5" s="2"/>
      <c r="B5" s="2"/>
      <c r="C5" s="2"/>
      <c r="D5" s="2"/>
      <c r="E5" s="2"/>
      <c r="F5" s="20" t="s">
        <v>189</v>
      </c>
      <c r="G5" s="2"/>
      <c r="H5" s="2"/>
      <c r="I5" s="2"/>
      <c r="J5" s="2"/>
      <c r="K5" s="2"/>
      <c r="L5" s="21"/>
    </row>
    <row r="6" spans="1:12" s="3" customFormat="1" ht="23.95" customHeight="1">
      <c r="A6" s="22"/>
      <c r="B6" s="22"/>
      <c r="C6" s="22"/>
      <c r="F6" s="11" t="s">
        <v>190</v>
      </c>
      <c r="G6" s="20"/>
      <c r="H6" s="20"/>
      <c r="I6" s="11"/>
      <c r="J6" s="20"/>
      <c r="K6" s="20"/>
      <c r="L6" s="20"/>
    </row>
    <row r="7" spans="1:12" s="3" customFormat="1" ht="23.95" customHeight="1">
      <c r="A7" s="22"/>
      <c r="B7" s="22"/>
      <c r="C7" s="22"/>
      <c r="F7" s="101" t="s">
        <v>143</v>
      </c>
      <c r="G7" s="20"/>
      <c r="H7" s="101" t="s">
        <v>0</v>
      </c>
      <c r="I7" s="11"/>
      <c r="J7" s="103" t="s">
        <v>1</v>
      </c>
      <c r="K7" s="103"/>
      <c r="L7" s="103"/>
    </row>
    <row r="8" spans="1:12" s="3" customFormat="1" ht="23.95" customHeight="1">
      <c r="A8" s="1"/>
      <c r="B8" s="1"/>
      <c r="C8" s="1"/>
      <c r="D8" s="4" t="s">
        <v>2</v>
      </c>
      <c r="E8" s="1"/>
      <c r="F8" s="5">
        <v>2567</v>
      </c>
      <c r="G8" s="25"/>
      <c r="H8" s="5">
        <v>2566</v>
      </c>
      <c r="I8" s="25"/>
      <c r="J8" s="5">
        <v>2567</v>
      </c>
      <c r="K8" s="25"/>
      <c r="L8" s="5">
        <v>2566</v>
      </c>
    </row>
    <row r="9" spans="1:12" s="3" customFormat="1" ht="23.95" customHeight="1">
      <c r="A9" s="12" t="s">
        <v>50</v>
      </c>
      <c r="B9" s="1"/>
      <c r="C9" s="1"/>
      <c r="D9" s="11"/>
      <c r="E9" s="1"/>
      <c r="F9" s="24"/>
      <c r="G9" s="25"/>
      <c r="H9" s="24"/>
      <c r="I9" s="25"/>
      <c r="J9" s="24"/>
      <c r="K9" s="23"/>
      <c r="L9" s="24"/>
    </row>
    <row r="10" spans="1:12" s="3" customFormat="1" ht="23.95" customHeight="1">
      <c r="A10" s="12" t="s">
        <v>153</v>
      </c>
      <c r="B10" s="1"/>
      <c r="C10" s="1"/>
      <c r="D10" s="11"/>
      <c r="E10" s="1"/>
      <c r="F10" s="24"/>
      <c r="G10" s="25"/>
      <c r="H10" s="24"/>
      <c r="I10" s="25"/>
      <c r="J10" s="24"/>
      <c r="K10" s="23"/>
      <c r="L10" s="24"/>
    </row>
    <row r="11" spans="1:12" s="3" customFormat="1" ht="23.95" customHeight="1">
      <c r="A11" s="12" t="s">
        <v>20</v>
      </c>
      <c r="B11" s="1"/>
      <c r="C11" s="1"/>
      <c r="D11" s="1"/>
      <c r="E11" s="1"/>
      <c r="F11" s="9"/>
      <c r="G11" s="1"/>
      <c r="H11" s="9"/>
      <c r="I11" s="1"/>
      <c r="J11" s="9"/>
      <c r="K11" s="1"/>
      <c r="L11" s="84"/>
    </row>
    <row r="12" spans="1:12" s="3" customFormat="1" ht="23.95" customHeight="1">
      <c r="A12" s="1" t="s">
        <v>69</v>
      </c>
      <c r="B12" s="1"/>
      <c r="C12" s="1"/>
      <c r="D12" s="6">
        <v>25</v>
      </c>
      <c r="E12" s="1"/>
      <c r="F12" s="7">
        <v>868822884</v>
      </c>
      <c r="G12" s="85">
        <v>0</v>
      </c>
      <c r="H12" s="7">
        <v>980160616</v>
      </c>
      <c r="I12" s="85">
        <v>0</v>
      </c>
      <c r="J12" s="7">
        <v>868822884</v>
      </c>
      <c r="K12" s="85">
        <v>0</v>
      </c>
      <c r="L12" s="7">
        <v>980160616</v>
      </c>
    </row>
    <row r="13" spans="1:12" s="3" customFormat="1" ht="23.95" customHeight="1">
      <c r="A13" s="1" t="s">
        <v>70</v>
      </c>
      <c r="B13" s="1"/>
      <c r="C13" s="1"/>
      <c r="D13" s="6">
        <v>26</v>
      </c>
      <c r="E13" s="1"/>
      <c r="F13" s="7">
        <v>93096407</v>
      </c>
      <c r="G13" s="85">
        <v>0</v>
      </c>
      <c r="H13" s="7">
        <v>130976555</v>
      </c>
      <c r="I13" s="85">
        <v>0</v>
      </c>
      <c r="J13" s="7">
        <v>93096407</v>
      </c>
      <c r="K13" s="85">
        <v>0</v>
      </c>
      <c r="L13" s="7">
        <v>130976555</v>
      </c>
    </row>
    <row r="14" spans="1:12" s="3" customFormat="1" ht="23.95" customHeight="1">
      <c r="A14" s="1" t="s">
        <v>109</v>
      </c>
      <c r="B14" s="1"/>
      <c r="C14" s="1"/>
      <c r="D14" s="6">
        <v>27</v>
      </c>
      <c r="E14" s="1"/>
      <c r="F14" s="7">
        <v>302252388</v>
      </c>
      <c r="G14" s="7">
        <v>0</v>
      </c>
      <c r="H14" s="7">
        <v>265794249</v>
      </c>
      <c r="I14" s="7">
        <v>0</v>
      </c>
      <c r="J14" s="7">
        <v>302252388</v>
      </c>
      <c r="K14" s="7">
        <v>0</v>
      </c>
      <c r="L14" s="7">
        <v>265794249</v>
      </c>
    </row>
    <row r="15" spans="1:12" s="3" customFormat="1" ht="23.95" customHeight="1">
      <c r="A15" s="1" t="s">
        <v>118</v>
      </c>
      <c r="B15" s="1"/>
      <c r="C15" s="1"/>
      <c r="D15" s="6">
        <v>28</v>
      </c>
      <c r="E15" s="1"/>
      <c r="F15" s="7">
        <v>22652343</v>
      </c>
      <c r="G15" s="7">
        <v>0</v>
      </c>
      <c r="H15" s="7">
        <v>82679694</v>
      </c>
      <c r="I15" s="7">
        <v>0</v>
      </c>
      <c r="J15" s="7">
        <v>22652343</v>
      </c>
      <c r="K15" s="7">
        <v>0</v>
      </c>
      <c r="L15" s="7">
        <v>47774270</v>
      </c>
    </row>
    <row r="16" spans="1:12" s="3" customFormat="1" ht="23.95" customHeight="1">
      <c r="A16" s="1" t="s">
        <v>139</v>
      </c>
      <c r="B16" s="1"/>
      <c r="C16" s="1"/>
      <c r="D16" s="13">
        <v>11.2</v>
      </c>
      <c r="E16" s="1"/>
      <c r="F16" s="7">
        <v>2243572</v>
      </c>
      <c r="G16" s="7">
        <v>0</v>
      </c>
      <c r="H16" s="7">
        <v>2055027</v>
      </c>
      <c r="I16" s="7">
        <v>0</v>
      </c>
      <c r="J16" s="7">
        <v>0</v>
      </c>
      <c r="K16" s="7">
        <v>0</v>
      </c>
      <c r="L16" s="7">
        <v>0</v>
      </c>
    </row>
    <row r="17" spans="1:12" s="3" customFormat="1" ht="23.95" customHeight="1">
      <c r="A17" s="1" t="s">
        <v>21</v>
      </c>
      <c r="B17" s="1"/>
      <c r="C17" s="1"/>
      <c r="D17" s="13"/>
      <c r="E17" s="1"/>
      <c r="F17" s="7">
        <v>58931466</v>
      </c>
      <c r="G17" s="7">
        <v>0</v>
      </c>
      <c r="H17" s="7">
        <v>62093943</v>
      </c>
      <c r="I17" s="7">
        <v>0</v>
      </c>
      <c r="J17" s="7">
        <v>58931466</v>
      </c>
      <c r="K17" s="7">
        <v>0</v>
      </c>
      <c r="L17" s="8">
        <v>62093943</v>
      </c>
    </row>
    <row r="18" spans="1:12" s="3" customFormat="1" ht="23.95" customHeight="1">
      <c r="A18" s="12" t="s">
        <v>22</v>
      </c>
      <c r="B18" s="1"/>
      <c r="C18" s="1"/>
      <c r="D18" s="1"/>
      <c r="E18" s="1"/>
      <c r="F18" s="14">
        <f>SUM(F12:F17)</f>
        <v>1347999060</v>
      </c>
      <c r="G18" s="7"/>
      <c r="H18" s="14">
        <f>SUM(H12:H17)</f>
        <v>1523760084</v>
      </c>
      <c r="I18" s="7"/>
      <c r="J18" s="14">
        <f>SUM(J12:J17)</f>
        <v>1345755488</v>
      </c>
      <c r="K18" s="7"/>
      <c r="L18" s="14">
        <f>SUM(L12:L17)</f>
        <v>1486799633</v>
      </c>
    </row>
    <row r="19" spans="1:12" s="3" customFormat="1" ht="23.95" customHeight="1">
      <c r="A19" s="12" t="s">
        <v>23</v>
      </c>
      <c r="B19" s="1"/>
      <c r="C19" s="1"/>
      <c r="D19" s="6"/>
      <c r="E19" s="1"/>
      <c r="F19" s="7"/>
      <c r="G19" s="85"/>
      <c r="H19" s="7"/>
      <c r="I19" s="85"/>
      <c r="J19" s="7"/>
      <c r="K19" s="7"/>
      <c r="L19" s="7"/>
    </row>
    <row r="20" spans="1:12" s="3" customFormat="1" ht="23.95" customHeight="1">
      <c r="A20" s="1" t="s">
        <v>73</v>
      </c>
      <c r="B20" s="1"/>
      <c r="C20" s="1"/>
      <c r="D20" s="6" t="s">
        <v>133</v>
      </c>
      <c r="E20" s="1"/>
      <c r="F20" s="7">
        <v>670389430</v>
      </c>
      <c r="G20" s="85"/>
      <c r="H20" s="7">
        <v>781156134</v>
      </c>
      <c r="I20" s="85"/>
      <c r="J20" s="7">
        <v>670389430</v>
      </c>
      <c r="K20" s="85"/>
      <c r="L20" s="7">
        <v>781156134</v>
      </c>
    </row>
    <row r="21" spans="1:12" s="3" customFormat="1" ht="23.95" customHeight="1">
      <c r="A21" s="1" t="s">
        <v>24</v>
      </c>
      <c r="B21" s="1"/>
      <c r="C21" s="1"/>
      <c r="D21" s="6"/>
      <c r="E21" s="1"/>
      <c r="F21" s="7">
        <v>153519420</v>
      </c>
      <c r="G21" s="85"/>
      <c r="H21" s="7">
        <v>194939943</v>
      </c>
      <c r="I21" s="85"/>
      <c r="J21" s="7">
        <v>153519420</v>
      </c>
      <c r="K21" s="85"/>
      <c r="L21" s="7">
        <v>194939943</v>
      </c>
    </row>
    <row r="22" spans="1:12" s="3" customFormat="1" ht="23.95" customHeight="1">
      <c r="A22" s="1" t="s">
        <v>110</v>
      </c>
      <c r="B22" s="1"/>
      <c r="C22" s="1"/>
      <c r="D22" s="6">
        <v>29</v>
      </c>
      <c r="E22" s="1"/>
      <c r="F22" s="7">
        <v>64345194</v>
      </c>
      <c r="G22" s="85"/>
      <c r="H22" s="7">
        <v>65646962</v>
      </c>
      <c r="I22" s="85"/>
      <c r="J22" s="7">
        <v>64345194</v>
      </c>
      <c r="K22" s="85"/>
      <c r="L22" s="7">
        <v>65646962</v>
      </c>
    </row>
    <row r="23" spans="1:12" s="3" customFormat="1" ht="23.95" customHeight="1">
      <c r="A23" s="1" t="s">
        <v>191</v>
      </c>
      <c r="B23" s="1"/>
      <c r="C23" s="1"/>
      <c r="D23" s="6"/>
      <c r="E23" s="1"/>
      <c r="F23" s="7">
        <v>255020</v>
      </c>
      <c r="G23" s="85"/>
      <c r="H23" s="7">
        <v>0</v>
      </c>
      <c r="I23" s="85"/>
      <c r="J23" s="7">
        <v>255020</v>
      </c>
      <c r="K23" s="85"/>
      <c r="L23" s="7">
        <v>0</v>
      </c>
    </row>
    <row r="24" spans="1:12" s="3" customFormat="1" ht="23.95" customHeight="1">
      <c r="A24" s="1" t="s">
        <v>71</v>
      </c>
      <c r="B24" s="1"/>
      <c r="C24" s="1"/>
      <c r="D24" s="13"/>
      <c r="E24" s="1"/>
      <c r="F24" s="7">
        <v>552721198</v>
      </c>
      <c r="G24" s="85"/>
      <c r="H24" s="7">
        <v>572922155</v>
      </c>
      <c r="I24" s="85"/>
      <c r="J24" s="7">
        <v>552721198</v>
      </c>
      <c r="K24" s="85"/>
      <c r="L24" s="7">
        <v>572922155</v>
      </c>
    </row>
    <row r="25" spans="1:12" s="3" customFormat="1" ht="23.95" customHeight="1">
      <c r="A25" s="12" t="s">
        <v>25</v>
      </c>
      <c r="B25" s="1"/>
      <c r="C25" s="1"/>
      <c r="D25" s="6"/>
      <c r="E25" s="1"/>
      <c r="F25" s="14">
        <f>SUM(F20:F24)</f>
        <v>1441230262</v>
      </c>
      <c r="G25" s="85"/>
      <c r="H25" s="14">
        <f>SUM(H20:H24)</f>
        <v>1614665194</v>
      </c>
      <c r="I25" s="85"/>
      <c r="J25" s="14">
        <f>SUM(J20:J24)</f>
        <v>1441230262</v>
      </c>
      <c r="K25" s="7"/>
      <c r="L25" s="14">
        <f>SUM(L20:L24)</f>
        <v>1614665194</v>
      </c>
    </row>
    <row r="26" spans="1:12" s="3" customFormat="1" ht="23.95" customHeight="1">
      <c r="A26" s="12" t="s">
        <v>192</v>
      </c>
      <c r="B26" s="1"/>
      <c r="C26" s="1"/>
      <c r="D26" s="6"/>
      <c r="E26" s="1"/>
      <c r="F26" s="86">
        <f>SUM(F18-F25)</f>
        <v>-93231202</v>
      </c>
      <c r="G26" s="85"/>
      <c r="H26" s="86">
        <f>SUM(H18-H25)</f>
        <v>-90905110</v>
      </c>
      <c r="I26" s="85"/>
      <c r="J26" s="86">
        <f>SUM(J18-J25)</f>
        <v>-95474774</v>
      </c>
      <c r="K26" s="7"/>
      <c r="L26" s="86">
        <f>SUM(L18-L25)</f>
        <v>-127865561</v>
      </c>
    </row>
    <row r="27" spans="1:12" s="3" customFormat="1" ht="23.95" customHeight="1">
      <c r="A27" s="1" t="s">
        <v>102</v>
      </c>
      <c r="B27" s="1"/>
      <c r="C27" s="1"/>
      <c r="D27" s="13">
        <v>16.2</v>
      </c>
      <c r="E27" s="1"/>
      <c r="F27" s="7">
        <v>-6226099</v>
      </c>
      <c r="G27" s="85">
        <v>0</v>
      </c>
      <c r="H27" s="7">
        <v>-4986245</v>
      </c>
      <c r="I27" s="85">
        <v>0</v>
      </c>
      <c r="J27" s="7">
        <v>-5777384</v>
      </c>
      <c r="K27" s="85">
        <v>0</v>
      </c>
      <c r="L27" s="7">
        <v>-4575240</v>
      </c>
    </row>
    <row r="28" spans="1:12" s="3" customFormat="1" ht="23.95" customHeight="1">
      <c r="A28" s="12" t="s">
        <v>193</v>
      </c>
      <c r="B28" s="1"/>
      <c r="C28" s="1"/>
      <c r="D28" s="6"/>
      <c r="E28" s="1"/>
      <c r="F28" s="86">
        <f>SUM(F26:F27)</f>
        <v>-99457301</v>
      </c>
      <c r="G28" s="85"/>
      <c r="H28" s="86">
        <f>SUM(H26:H27)</f>
        <v>-95891355</v>
      </c>
      <c r="I28" s="85"/>
      <c r="J28" s="86">
        <f>SUM(J26:J27)</f>
        <v>-101252158</v>
      </c>
      <c r="K28" s="7"/>
      <c r="L28" s="86">
        <f>SUM(L26:L27)</f>
        <v>-132440801</v>
      </c>
    </row>
    <row r="29" spans="1:12" s="3" customFormat="1" ht="23.95" customHeight="1">
      <c r="A29" s="12" t="s">
        <v>152</v>
      </c>
      <c r="B29" s="1"/>
      <c r="C29" s="1"/>
      <c r="D29" s="6"/>
      <c r="E29" s="1"/>
      <c r="F29" s="7"/>
      <c r="G29" s="7"/>
      <c r="H29" s="7"/>
      <c r="I29" s="85"/>
    </row>
    <row r="30" spans="1:12" s="3" customFormat="1" ht="23.95" customHeight="1">
      <c r="A30" s="12" t="s">
        <v>178</v>
      </c>
      <c r="B30" s="1"/>
      <c r="C30" s="1"/>
      <c r="D30" s="6">
        <v>39</v>
      </c>
      <c r="E30" s="1"/>
      <c r="F30" s="7">
        <v>0</v>
      </c>
      <c r="G30" s="7"/>
      <c r="H30" s="7">
        <v>-35986550</v>
      </c>
      <c r="I30" s="85"/>
      <c r="J30" s="7">
        <v>0</v>
      </c>
      <c r="K30" s="7"/>
      <c r="L30" s="7">
        <v>0</v>
      </c>
    </row>
    <row r="31" spans="1:12" s="3" customFormat="1" ht="23.95" customHeight="1">
      <c r="A31" s="12" t="s">
        <v>194</v>
      </c>
      <c r="B31" s="1"/>
      <c r="C31" s="1"/>
      <c r="D31" s="6"/>
      <c r="E31" s="1"/>
      <c r="F31" s="14">
        <f>SUM(F28:F30)</f>
        <v>-99457301</v>
      </c>
      <c r="G31" s="85"/>
      <c r="H31" s="14">
        <f>SUM(H28:H30)</f>
        <v>-131877905</v>
      </c>
      <c r="I31" s="85">
        <v>0</v>
      </c>
      <c r="J31" s="14">
        <f>SUM(J28:J30)</f>
        <v>-101252158</v>
      </c>
      <c r="K31" s="7"/>
      <c r="L31" s="14">
        <f>SUM(L28:L30)</f>
        <v>-132440801</v>
      </c>
    </row>
    <row r="32" spans="1:12" s="3" customFormat="1" ht="23.95" customHeight="1">
      <c r="A32" s="12"/>
      <c r="B32" s="1"/>
      <c r="C32" s="1"/>
      <c r="D32" s="6"/>
      <c r="E32" s="1"/>
      <c r="F32" s="7"/>
      <c r="G32" s="85"/>
      <c r="H32" s="7"/>
      <c r="I32" s="85"/>
      <c r="J32" s="7"/>
      <c r="K32" s="7"/>
      <c r="L32" s="7"/>
    </row>
    <row r="33" spans="1:12" s="3" customFormat="1" ht="23.95" customHeight="1">
      <c r="A33" s="1" t="s">
        <v>6</v>
      </c>
      <c r="B33" s="1"/>
      <c r="C33" s="1"/>
      <c r="D33" s="6"/>
      <c r="E33" s="1"/>
      <c r="F33" s="7"/>
      <c r="G33" s="85"/>
      <c r="H33" s="7"/>
      <c r="I33" s="85"/>
      <c r="J33" s="7"/>
      <c r="K33" s="7"/>
      <c r="L33" s="7"/>
    </row>
    <row r="34" spans="1:12" s="3" customFormat="1" ht="23.95" customHeight="1">
      <c r="A34" s="12"/>
      <c r="B34" s="1"/>
      <c r="C34" s="1"/>
      <c r="D34" s="6"/>
      <c r="E34" s="1"/>
      <c r="F34" s="7"/>
      <c r="G34" s="85"/>
      <c r="H34" s="7"/>
      <c r="I34" s="85"/>
      <c r="J34" s="7"/>
      <c r="K34" s="7"/>
      <c r="L34" s="7"/>
    </row>
    <row r="35" spans="1:12" s="3" customFormat="1" ht="23.95" customHeight="1">
      <c r="A35" s="12"/>
      <c r="B35" s="1"/>
      <c r="C35" s="1"/>
      <c r="D35" s="6"/>
      <c r="E35" s="1"/>
      <c r="F35" s="7"/>
      <c r="G35" s="85"/>
      <c r="H35" s="7"/>
      <c r="I35" s="85"/>
      <c r="J35" s="7"/>
      <c r="K35" s="7"/>
      <c r="L35" s="7"/>
    </row>
    <row r="36" spans="1:12" s="3" customFormat="1" ht="23.95" customHeight="1">
      <c r="A36" s="12"/>
      <c r="B36" s="1"/>
      <c r="C36" s="1"/>
      <c r="D36" s="6"/>
      <c r="E36" s="1"/>
      <c r="F36" s="7"/>
      <c r="G36" s="85"/>
      <c r="H36" s="7"/>
      <c r="I36" s="85"/>
      <c r="J36" s="7"/>
      <c r="K36" s="7"/>
      <c r="L36" s="7"/>
    </row>
    <row r="37" spans="1:12" s="3" customFormat="1" ht="23.95" customHeight="1">
      <c r="A37" s="1"/>
      <c r="B37" s="1"/>
      <c r="C37" s="1"/>
      <c r="D37" s="6"/>
      <c r="E37" s="1"/>
      <c r="F37" s="7"/>
      <c r="G37" s="85"/>
      <c r="H37" s="7"/>
      <c r="I37" s="85"/>
      <c r="J37" s="7"/>
      <c r="K37" s="7"/>
      <c r="L37" s="7"/>
    </row>
    <row r="38" spans="1:12" s="3" customFormat="1" ht="23.95" customHeight="1">
      <c r="A38" s="2" t="s">
        <v>144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s="3" customFormat="1" ht="23.95" customHeight="1">
      <c r="A39" s="2" t="s">
        <v>85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s="3" customFormat="1" ht="23.95" customHeight="1">
      <c r="A40" s="2" t="s">
        <v>175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s="3" customFormat="1" ht="23.9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1" t="s">
        <v>57</v>
      </c>
    </row>
    <row r="42" spans="1:12" s="3" customFormat="1" ht="23.95" customHeight="1">
      <c r="A42" s="22"/>
      <c r="B42" s="22"/>
      <c r="C42" s="22"/>
      <c r="F42" s="20" t="s">
        <v>189</v>
      </c>
      <c r="G42" s="2"/>
      <c r="H42" s="2"/>
      <c r="I42" s="2"/>
      <c r="J42" s="2"/>
      <c r="K42" s="2"/>
      <c r="L42" s="21"/>
    </row>
    <row r="43" spans="1:12" s="3" customFormat="1" ht="23.95" customHeight="1">
      <c r="A43" s="22"/>
      <c r="B43" s="22"/>
      <c r="C43" s="22"/>
      <c r="F43" s="11" t="s">
        <v>190</v>
      </c>
      <c r="G43" s="20"/>
      <c r="H43" s="20"/>
      <c r="I43" s="11"/>
      <c r="J43" s="20"/>
      <c r="K43" s="20"/>
      <c r="L43" s="20"/>
    </row>
    <row r="44" spans="1:12" s="3" customFormat="1" ht="23.95" customHeight="1">
      <c r="A44" s="22"/>
      <c r="B44" s="22"/>
      <c r="C44" s="22"/>
      <c r="F44" s="101" t="s">
        <v>143</v>
      </c>
      <c r="G44" s="20"/>
      <c r="H44" s="101" t="s">
        <v>0</v>
      </c>
      <c r="I44" s="11"/>
      <c r="J44" s="103" t="s">
        <v>1</v>
      </c>
      <c r="K44" s="103"/>
      <c r="L44" s="103"/>
    </row>
    <row r="45" spans="1:12" s="3" customFormat="1" ht="23.95" customHeight="1">
      <c r="A45" s="1"/>
      <c r="B45" s="1"/>
      <c r="C45" s="1"/>
      <c r="D45" s="4" t="s">
        <v>2</v>
      </c>
      <c r="E45" s="1"/>
      <c r="F45" s="5">
        <v>2567</v>
      </c>
      <c r="G45" s="25"/>
      <c r="H45" s="5">
        <v>2566</v>
      </c>
      <c r="I45" s="25"/>
      <c r="J45" s="5">
        <v>2567</v>
      </c>
      <c r="K45" s="25"/>
      <c r="L45" s="5">
        <v>2566</v>
      </c>
    </row>
    <row r="46" spans="1:12" s="3" customFormat="1" ht="23.95" customHeight="1">
      <c r="A46" s="12" t="s">
        <v>147</v>
      </c>
      <c r="B46" s="1"/>
      <c r="C46" s="1"/>
      <c r="D46" s="6"/>
      <c r="E46" s="1"/>
      <c r="F46" s="7"/>
      <c r="G46" s="7"/>
      <c r="H46" s="85"/>
      <c r="I46" s="7"/>
      <c r="J46" s="7"/>
      <c r="K46" s="7"/>
    </row>
    <row r="47" spans="1:12" s="3" customFormat="1" ht="23.95" customHeight="1">
      <c r="A47" s="12" t="s">
        <v>153</v>
      </c>
      <c r="B47" s="1"/>
      <c r="C47" s="1"/>
      <c r="D47" s="6"/>
      <c r="E47" s="1"/>
      <c r="F47" s="7"/>
      <c r="G47" s="7"/>
      <c r="H47" s="85"/>
      <c r="I47" s="7"/>
      <c r="J47" s="7"/>
      <c r="K47" s="7"/>
    </row>
    <row r="48" spans="1:12" s="3" customFormat="1" ht="23.95" customHeight="1">
      <c r="A48" s="87" t="s">
        <v>90</v>
      </c>
      <c r="B48" s="1"/>
      <c r="C48" s="1"/>
      <c r="D48" s="6"/>
      <c r="E48" s="1"/>
      <c r="F48" s="7"/>
      <c r="G48" s="7"/>
      <c r="H48" s="85"/>
      <c r="I48" s="7"/>
      <c r="J48" s="7"/>
      <c r="K48" s="7"/>
    </row>
    <row r="49" spans="1:12" s="3" customFormat="1" ht="23.95" customHeight="1">
      <c r="A49" s="1" t="s">
        <v>186</v>
      </c>
      <c r="B49" s="1"/>
      <c r="C49" s="1"/>
      <c r="D49" s="6"/>
      <c r="E49" s="1"/>
      <c r="F49" s="7"/>
      <c r="G49" s="7"/>
      <c r="H49" s="7"/>
      <c r="I49" s="85"/>
      <c r="J49" s="7"/>
      <c r="K49" s="7"/>
      <c r="L49" s="7"/>
    </row>
    <row r="50" spans="1:12" s="3" customFormat="1" ht="23.95" customHeight="1">
      <c r="A50" s="1" t="s">
        <v>187</v>
      </c>
      <c r="B50" s="1"/>
      <c r="C50" s="1"/>
      <c r="D50" s="6"/>
      <c r="E50" s="1"/>
      <c r="F50" s="8">
        <v>-1064686</v>
      </c>
      <c r="G50" s="85"/>
      <c r="H50" s="8">
        <v>-829135</v>
      </c>
      <c r="I50" s="85"/>
      <c r="J50" s="8">
        <v>0</v>
      </c>
      <c r="K50" s="85"/>
      <c r="L50" s="8">
        <v>0</v>
      </c>
    </row>
    <row r="51" spans="1:12" s="3" customFormat="1" ht="23.95" customHeight="1">
      <c r="A51" s="1" t="s">
        <v>134</v>
      </c>
      <c r="B51" s="1"/>
      <c r="C51" s="1"/>
      <c r="D51" s="6"/>
      <c r="E51" s="1"/>
      <c r="F51" s="7"/>
      <c r="G51" s="85"/>
      <c r="H51" s="7"/>
      <c r="I51" s="85"/>
      <c r="J51" s="7"/>
      <c r="K51" s="7"/>
      <c r="L51" s="7"/>
    </row>
    <row r="52" spans="1:12" s="3" customFormat="1" ht="23.95" customHeight="1">
      <c r="A52" s="1" t="s">
        <v>72</v>
      </c>
      <c r="B52" s="1"/>
      <c r="C52" s="1"/>
      <c r="D52" s="6"/>
      <c r="E52" s="1"/>
      <c r="F52" s="8">
        <f>F50</f>
        <v>-1064686</v>
      </c>
      <c r="G52" s="85"/>
      <c r="H52" s="8">
        <f>H50</f>
        <v>-829135</v>
      </c>
      <c r="I52" s="85"/>
      <c r="J52" s="8">
        <f>J50</f>
        <v>0</v>
      </c>
      <c r="K52" s="7"/>
      <c r="L52" s="8">
        <f>L50</f>
        <v>0</v>
      </c>
    </row>
    <row r="53" spans="1:12" s="3" customFormat="1" ht="23.95" customHeight="1">
      <c r="A53" s="1" t="s">
        <v>106</v>
      </c>
      <c r="B53" s="1"/>
      <c r="C53" s="1"/>
      <c r="D53" s="6"/>
      <c r="E53" s="1"/>
      <c r="F53" s="7"/>
      <c r="G53" s="7"/>
      <c r="H53" s="7"/>
      <c r="I53" s="85"/>
      <c r="J53" s="7"/>
      <c r="K53" s="7"/>
      <c r="L53" s="7"/>
    </row>
    <row r="54" spans="1:12" s="3" customFormat="1" ht="23.95" customHeight="1">
      <c r="A54" s="87" t="s">
        <v>195</v>
      </c>
      <c r="B54" s="1"/>
      <c r="C54" s="1"/>
      <c r="D54" s="6"/>
      <c r="E54" s="1"/>
      <c r="F54" s="7"/>
      <c r="G54" s="7"/>
      <c r="H54" s="7"/>
      <c r="I54" s="85"/>
      <c r="J54" s="7"/>
      <c r="K54" s="7"/>
      <c r="L54" s="7"/>
    </row>
    <row r="55" spans="1:12" s="3" customFormat="1" ht="23.95" customHeight="1">
      <c r="A55" s="1" t="s">
        <v>72</v>
      </c>
      <c r="B55" s="1"/>
      <c r="C55" s="1"/>
      <c r="D55" s="6"/>
      <c r="E55" s="1"/>
      <c r="F55" s="7">
        <v>0</v>
      </c>
      <c r="G55" s="7"/>
      <c r="H55" s="7">
        <v>-20232027</v>
      </c>
      <c r="I55" s="85"/>
      <c r="J55" s="7">
        <v>0</v>
      </c>
      <c r="K55" s="7"/>
      <c r="L55" s="7">
        <v>-20232027</v>
      </c>
    </row>
    <row r="56" spans="1:12" s="3" customFormat="1" ht="23.95" customHeight="1">
      <c r="A56" s="1" t="s">
        <v>196</v>
      </c>
      <c r="B56" s="1"/>
      <c r="C56" s="1"/>
      <c r="D56" s="6"/>
      <c r="E56" s="1"/>
      <c r="F56" s="7"/>
      <c r="G56" s="85"/>
      <c r="H56" s="7"/>
      <c r="I56" s="85"/>
      <c r="J56" s="7"/>
      <c r="K56" s="85"/>
      <c r="L56" s="7"/>
    </row>
    <row r="57" spans="1:12" s="3" customFormat="1" ht="23.95" customHeight="1">
      <c r="A57" s="1" t="s">
        <v>156</v>
      </c>
      <c r="B57" s="1"/>
      <c r="C57" s="1"/>
      <c r="D57" s="6"/>
      <c r="E57" s="1"/>
      <c r="F57" s="8">
        <v>-8000</v>
      </c>
      <c r="G57" s="85"/>
      <c r="H57" s="8">
        <v>20989</v>
      </c>
      <c r="I57" s="85"/>
      <c r="J57" s="8">
        <v>-8000</v>
      </c>
      <c r="K57" s="85"/>
      <c r="L57" s="8">
        <v>20989</v>
      </c>
    </row>
    <row r="58" spans="1:12" s="3" customFormat="1" ht="23.95" customHeight="1">
      <c r="A58" s="87" t="s">
        <v>107</v>
      </c>
      <c r="B58" s="1"/>
      <c r="C58" s="1"/>
      <c r="D58" s="6"/>
      <c r="E58" s="1"/>
      <c r="F58" s="7"/>
      <c r="G58" s="7"/>
      <c r="H58" s="7"/>
      <c r="I58" s="85"/>
      <c r="J58" s="7"/>
      <c r="K58" s="7"/>
      <c r="L58" s="7"/>
    </row>
    <row r="59" spans="1:12" s="3" customFormat="1" ht="23.95" customHeight="1">
      <c r="A59" s="1" t="s">
        <v>72</v>
      </c>
      <c r="B59" s="1"/>
      <c r="C59" s="1"/>
      <c r="D59" s="6"/>
      <c r="E59" s="1"/>
      <c r="F59" s="8">
        <f>SUM(F56:F57)</f>
        <v>-8000</v>
      </c>
      <c r="G59" s="7"/>
      <c r="H59" s="8">
        <f>SUM(H55:H57)</f>
        <v>-20211038</v>
      </c>
      <c r="I59" s="85"/>
      <c r="J59" s="8">
        <f>SUM(J56:J57)</f>
        <v>-8000</v>
      </c>
      <c r="K59" s="7"/>
      <c r="L59" s="8">
        <f>SUM(L55:L57)</f>
        <v>-20211038</v>
      </c>
    </row>
    <row r="60" spans="1:12" s="3" customFormat="1" ht="23.95" customHeight="1">
      <c r="A60" s="12" t="s">
        <v>197</v>
      </c>
      <c r="B60" s="1"/>
      <c r="C60" s="1"/>
      <c r="D60" s="6"/>
      <c r="E60" s="1"/>
      <c r="F60" s="14">
        <f>F52+F59</f>
        <v>-1072686</v>
      </c>
      <c r="G60" s="85"/>
      <c r="H60" s="14">
        <f>H52+H59</f>
        <v>-21040173</v>
      </c>
      <c r="I60" s="85"/>
      <c r="J60" s="14">
        <f>J52+J59</f>
        <v>-8000</v>
      </c>
      <c r="K60" s="7"/>
      <c r="L60" s="14">
        <f>L52+L59</f>
        <v>-20211038</v>
      </c>
    </row>
    <row r="61" spans="1:12" s="3" customFormat="1" ht="23.95" customHeight="1">
      <c r="A61" s="12" t="s">
        <v>152</v>
      </c>
      <c r="B61" s="1"/>
      <c r="C61" s="1"/>
      <c r="D61" s="6"/>
      <c r="E61" s="1"/>
      <c r="F61" s="7"/>
      <c r="G61" s="85"/>
      <c r="H61" s="7"/>
      <c r="I61" s="85"/>
      <c r="J61" s="7"/>
      <c r="K61" s="7"/>
      <c r="L61" s="7"/>
    </row>
    <row r="62" spans="1:12" s="3" customFormat="1" ht="23.95" customHeight="1">
      <c r="A62" s="1" t="s">
        <v>198</v>
      </c>
      <c r="B62" s="1"/>
      <c r="C62" s="1"/>
      <c r="D62" s="6"/>
      <c r="E62" s="1"/>
      <c r="F62" s="7">
        <v>0</v>
      </c>
      <c r="G62" s="7"/>
      <c r="H62" s="7">
        <v>26858</v>
      </c>
      <c r="I62" s="85"/>
      <c r="J62" s="7">
        <v>0</v>
      </c>
      <c r="K62" s="7"/>
      <c r="L62" s="7">
        <v>0</v>
      </c>
    </row>
    <row r="63" spans="1:12" s="3" customFormat="1" ht="23.95" customHeight="1">
      <c r="A63" s="12" t="s">
        <v>154</v>
      </c>
      <c r="B63" s="1"/>
      <c r="C63" s="1"/>
      <c r="D63" s="6"/>
      <c r="E63" s="1"/>
      <c r="F63" s="14">
        <f>SUM(F62:F62)</f>
        <v>0</v>
      </c>
      <c r="G63" s="85"/>
      <c r="H63" s="14">
        <f>SUM(H62:H62)</f>
        <v>26858</v>
      </c>
      <c r="I63" s="85"/>
      <c r="J63" s="14">
        <f>SUM(J62:J62)</f>
        <v>0</v>
      </c>
      <c r="K63" s="7"/>
      <c r="L63" s="14">
        <f>SUM(L62:L62)</f>
        <v>0</v>
      </c>
    </row>
    <row r="64" spans="1:12" s="3" customFormat="1" ht="23.95" customHeight="1">
      <c r="A64" s="12" t="s">
        <v>225</v>
      </c>
      <c r="B64" s="1"/>
      <c r="C64" s="1"/>
      <c r="D64" s="6"/>
      <c r="E64" s="1"/>
      <c r="F64" s="8">
        <f>F60+F63</f>
        <v>-1072686</v>
      </c>
      <c r="G64" s="85"/>
      <c r="H64" s="8">
        <f>H60+H63</f>
        <v>-21013315</v>
      </c>
      <c r="I64" s="85"/>
      <c r="J64" s="8">
        <f>J60+J63</f>
        <v>-8000</v>
      </c>
      <c r="K64" s="7"/>
      <c r="L64" s="8">
        <f>L60+L63</f>
        <v>-20211038</v>
      </c>
    </row>
    <row r="65" spans="1:12" s="3" customFormat="1" ht="23.95" customHeight="1">
      <c r="A65" s="12"/>
      <c r="B65" s="1"/>
      <c r="C65" s="1"/>
      <c r="D65" s="6"/>
      <c r="E65" s="1"/>
      <c r="F65" s="7"/>
      <c r="G65" s="85"/>
      <c r="H65" s="7"/>
      <c r="I65" s="85"/>
      <c r="J65" s="7"/>
      <c r="K65" s="7"/>
      <c r="L65" s="7"/>
    </row>
    <row r="66" spans="1:12" s="3" customFormat="1" ht="23.95" customHeight="1">
      <c r="A66" s="12" t="s">
        <v>199</v>
      </c>
      <c r="B66" s="1"/>
      <c r="C66" s="1"/>
      <c r="D66" s="6"/>
      <c r="E66" s="1"/>
      <c r="F66" s="7"/>
      <c r="G66" s="85"/>
      <c r="H66" s="7" t="s">
        <v>88</v>
      </c>
      <c r="I66" s="85"/>
      <c r="J66" s="7"/>
      <c r="K66" s="7"/>
      <c r="L66" s="7"/>
    </row>
    <row r="67" spans="1:12" s="3" customFormat="1" ht="23.95" customHeight="1">
      <c r="A67" s="1" t="s">
        <v>200</v>
      </c>
      <c r="B67" s="1"/>
      <c r="C67" s="1"/>
      <c r="D67" s="6"/>
      <c r="E67" s="1"/>
      <c r="F67" s="7">
        <v>-100529987</v>
      </c>
      <c r="G67" s="85"/>
      <c r="H67" s="7">
        <v>-116931528</v>
      </c>
      <c r="I67" s="85"/>
      <c r="J67" s="7">
        <v>-101260158</v>
      </c>
      <c r="K67" s="7"/>
      <c r="L67" s="7">
        <v>-152651839</v>
      </c>
    </row>
    <row r="68" spans="1:12" s="3" customFormat="1" ht="23.95" customHeight="1">
      <c r="A68" s="1" t="s">
        <v>155</v>
      </c>
      <c r="B68" s="1"/>
      <c r="C68" s="1"/>
      <c r="D68" s="6"/>
      <c r="E68" s="1"/>
      <c r="F68" s="8">
        <v>0</v>
      </c>
      <c r="G68" s="85"/>
      <c r="H68" s="8">
        <v>-35959692</v>
      </c>
      <c r="I68" s="85"/>
      <c r="J68" s="8">
        <v>0</v>
      </c>
      <c r="K68" s="7"/>
      <c r="L68" s="8">
        <v>0</v>
      </c>
    </row>
    <row r="69" spans="1:12" s="3" customFormat="1" ht="23.95" customHeight="1" thickBot="1">
      <c r="A69" s="12" t="s">
        <v>201</v>
      </c>
      <c r="B69" s="1"/>
      <c r="C69" s="1"/>
      <c r="D69" s="6"/>
      <c r="E69" s="1"/>
      <c r="F69" s="15">
        <f>SUM(F67:F68)</f>
        <v>-100529987</v>
      </c>
      <c r="G69" s="85"/>
      <c r="H69" s="15">
        <f>SUM(H67:H68)</f>
        <v>-152891220</v>
      </c>
      <c r="I69" s="85"/>
      <c r="J69" s="15">
        <f>SUM(J67:J68)</f>
        <v>-101260158</v>
      </c>
      <c r="K69" s="7"/>
      <c r="L69" s="15">
        <f>SUM(L67:L68)</f>
        <v>-152651839</v>
      </c>
    </row>
    <row r="70" spans="1:12" s="3" customFormat="1" ht="23.95" customHeight="1" thickTop="1">
      <c r="A70" s="12"/>
      <c r="B70" s="1"/>
      <c r="C70" s="1"/>
      <c r="D70" s="6"/>
      <c r="E70" s="1"/>
      <c r="F70" s="7"/>
      <c r="G70" s="85"/>
      <c r="H70" s="7"/>
      <c r="I70" s="85"/>
      <c r="J70" s="7"/>
      <c r="K70" s="7"/>
      <c r="L70" s="7"/>
    </row>
    <row r="71" spans="1:12" s="3" customFormat="1" ht="23.95" customHeight="1">
      <c r="A71" s="1" t="s">
        <v>6</v>
      </c>
      <c r="B71" s="1"/>
      <c r="C71" s="1"/>
      <c r="D71" s="6"/>
      <c r="E71" s="1"/>
      <c r="F71" s="7"/>
      <c r="G71" s="85"/>
      <c r="H71" s="7"/>
      <c r="I71" s="85"/>
      <c r="J71" s="7"/>
      <c r="K71" s="7"/>
      <c r="L71" s="7"/>
    </row>
    <row r="72" spans="1:12" s="3" customFormat="1" ht="23.95" customHeight="1">
      <c r="A72" s="2" t="s">
        <v>144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s="3" customFormat="1" ht="23.95" customHeight="1">
      <c r="A73" s="2" t="s">
        <v>85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s="3" customFormat="1" ht="23.95" customHeight="1">
      <c r="A74" s="2" t="s">
        <v>175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s="3" customFormat="1" ht="23.9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1" t="s">
        <v>57</v>
      </c>
    </row>
    <row r="76" spans="1:12" s="3" customFormat="1" ht="23.95" customHeight="1">
      <c r="A76" s="2"/>
      <c r="B76" s="2"/>
      <c r="C76" s="2"/>
      <c r="D76" s="2"/>
      <c r="E76" s="2"/>
      <c r="F76" s="20" t="s">
        <v>189</v>
      </c>
      <c r="G76" s="2"/>
      <c r="H76" s="2"/>
      <c r="I76" s="2"/>
      <c r="J76" s="2"/>
      <c r="K76" s="2"/>
      <c r="L76" s="21"/>
    </row>
    <row r="77" spans="1:12" s="3" customFormat="1" ht="23.95" customHeight="1">
      <c r="A77" s="2"/>
      <c r="B77" s="2"/>
      <c r="C77" s="2"/>
      <c r="D77" s="2"/>
      <c r="E77" s="2"/>
      <c r="F77" s="11" t="s">
        <v>190</v>
      </c>
      <c r="G77" s="20"/>
      <c r="H77" s="20"/>
      <c r="I77" s="11"/>
      <c r="J77" s="20"/>
      <c r="K77" s="20"/>
      <c r="L77" s="20"/>
    </row>
    <row r="78" spans="1:12" s="3" customFormat="1" ht="23.95" customHeight="1">
      <c r="A78" s="22"/>
      <c r="B78" s="22"/>
      <c r="C78" s="22"/>
      <c r="F78" s="101" t="s">
        <v>143</v>
      </c>
      <c r="G78" s="20"/>
      <c r="H78" s="101" t="s">
        <v>0</v>
      </c>
      <c r="I78" s="11"/>
      <c r="J78" s="103" t="s">
        <v>1</v>
      </c>
      <c r="K78" s="103"/>
      <c r="L78" s="103"/>
    </row>
    <row r="79" spans="1:12" s="3" customFormat="1" ht="23.95" customHeight="1">
      <c r="A79" s="1"/>
      <c r="B79" s="1"/>
      <c r="C79" s="1"/>
      <c r="D79" s="4" t="s">
        <v>2</v>
      </c>
      <c r="E79" s="1"/>
      <c r="F79" s="5">
        <v>2567</v>
      </c>
      <c r="G79" s="25"/>
      <c r="H79" s="5">
        <v>2566</v>
      </c>
      <c r="I79" s="25"/>
      <c r="J79" s="5">
        <v>2567</v>
      </c>
      <c r="K79" s="25"/>
      <c r="L79" s="5">
        <v>2566</v>
      </c>
    </row>
    <row r="80" spans="1:12" s="3" customFormat="1" ht="23.95" customHeight="1">
      <c r="A80" s="12" t="s">
        <v>202</v>
      </c>
      <c r="B80" s="1"/>
      <c r="C80" s="1"/>
      <c r="D80" s="6"/>
      <c r="E80" s="1"/>
      <c r="F80" s="7"/>
      <c r="G80" s="85"/>
      <c r="H80" s="7"/>
      <c r="I80" s="85"/>
      <c r="J80" s="7"/>
      <c r="K80" s="7"/>
      <c r="L80" s="7"/>
    </row>
    <row r="81" spans="1:12" s="3" customFormat="1" ht="23.95" customHeight="1">
      <c r="A81" s="12" t="s">
        <v>26</v>
      </c>
      <c r="B81" s="1"/>
      <c r="C81" s="1"/>
      <c r="D81" s="6"/>
      <c r="E81" s="1"/>
      <c r="F81" s="7"/>
      <c r="G81" s="85"/>
      <c r="H81" s="7"/>
      <c r="I81" s="7"/>
    </row>
    <row r="82" spans="1:12" s="3" customFormat="1" ht="23.95" customHeight="1">
      <c r="A82" s="87" t="s">
        <v>193</v>
      </c>
      <c r="B82" s="1"/>
      <c r="C82" s="1"/>
      <c r="D82" s="6"/>
      <c r="E82" s="1"/>
      <c r="F82" s="7">
        <v>-99457301</v>
      </c>
      <c r="G82" s="85"/>
      <c r="H82" s="7">
        <v>-95891355</v>
      </c>
      <c r="I82" s="7"/>
    </row>
    <row r="83" spans="1:12" s="3" customFormat="1" ht="23.95" customHeight="1">
      <c r="A83" s="25" t="s">
        <v>178</v>
      </c>
      <c r="B83" s="1"/>
      <c r="C83" s="1"/>
      <c r="D83" s="6"/>
      <c r="E83" s="1"/>
      <c r="F83" s="7">
        <v>0</v>
      </c>
      <c r="G83" s="85"/>
      <c r="H83" s="7">
        <v>-35986433</v>
      </c>
      <c r="I83" s="7"/>
    </row>
    <row r="84" spans="1:12" s="3" customFormat="1" ht="23.95" customHeight="1" thickBot="1">
      <c r="A84" s="25" t="s">
        <v>203</v>
      </c>
      <c r="B84" s="1"/>
      <c r="C84" s="1"/>
      <c r="D84" s="6"/>
      <c r="E84" s="1"/>
      <c r="F84" s="14">
        <f>SUM(F82:F83)</f>
        <v>-99457301</v>
      </c>
      <c r="G84" s="85"/>
      <c r="H84" s="14">
        <f>SUM(H82:H83)</f>
        <v>-131877788</v>
      </c>
      <c r="I84" s="7"/>
      <c r="J84" s="15">
        <f>J28</f>
        <v>-101252158</v>
      </c>
      <c r="K84" s="7"/>
      <c r="L84" s="15">
        <f>L28</f>
        <v>-132440801</v>
      </c>
    </row>
    <row r="85" spans="1:12" s="3" customFormat="1" ht="23.95" customHeight="1" thickTop="1">
      <c r="A85" s="12" t="s">
        <v>52</v>
      </c>
      <c r="B85" s="1"/>
      <c r="C85" s="1"/>
      <c r="D85" s="6"/>
      <c r="E85" s="1"/>
      <c r="F85" s="7"/>
      <c r="G85" s="85"/>
      <c r="H85" s="7"/>
      <c r="I85" s="7"/>
      <c r="J85" s="7"/>
      <c r="K85" s="7"/>
      <c r="L85" s="7"/>
    </row>
    <row r="86" spans="1:12" s="3" customFormat="1" ht="23.95" customHeight="1">
      <c r="A86" s="87" t="s">
        <v>179</v>
      </c>
      <c r="B86" s="1"/>
      <c r="C86" s="1"/>
      <c r="D86" s="6"/>
      <c r="E86" s="1"/>
      <c r="F86" s="7">
        <v>0</v>
      </c>
      <c r="G86" s="85"/>
      <c r="H86" s="7">
        <v>0</v>
      </c>
      <c r="I86" s="7"/>
      <c r="J86" s="7"/>
      <c r="K86" s="7"/>
      <c r="L86" s="7"/>
    </row>
    <row r="87" spans="1:12" s="3" customFormat="1" ht="23.95" customHeight="1">
      <c r="A87" s="25" t="s">
        <v>178</v>
      </c>
      <c r="B87" s="1"/>
      <c r="C87" s="1"/>
      <c r="D87" s="6"/>
      <c r="E87" s="1"/>
      <c r="F87" s="8">
        <v>0</v>
      </c>
      <c r="G87" s="85"/>
      <c r="H87" s="8">
        <v>-117</v>
      </c>
      <c r="I87" s="7"/>
      <c r="J87" s="7"/>
      <c r="K87" s="7"/>
      <c r="L87" s="7"/>
    </row>
    <row r="88" spans="1:12" s="3" customFormat="1" ht="23.95" customHeight="1">
      <c r="A88" s="1" t="s">
        <v>204</v>
      </c>
      <c r="B88" s="1"/>
      <c r="C88" s="1"/>
      <c r="D88" s="6"/>
      <c r="E88" s="1"/>
      <c r="F88" s="14">
        <f>SUM(F86:F87)</f>
        <v>0</v>
      </c>
      <c r="G88" s="85"/>
      <c r="H88" s="14">
        <f>SUM(H86:H87)</f>
        <v>-117</v>
      </c>
      <c r="I88" s="9"/>
      <c r="J88" s="9"/>
      <c r="K88" s="9"/>
      <c r="L88" s="9"/>
    </row>
    <row r="89" spans="1:12" s="3" customFormat="1" ht="23.95" customHeight="1" thickBot="1">
      <c r="A89" s="1"/>
      <c r="B89" s="1"/>
      <c r="C89" s="1"/>
      <c r="D89" s="6"/>
      <c r="E89" s="1"/>
      <c r="F89" s="88">
        <f>SUM(F84,F88)</f>
        <v>-99457301</v>
      </c>
      <c r="G89" s="85"/>
      <c r="H89" s="88">
        <f>SUM(H84,H88)</f>
        <v>-131877905</v>
      </c>
      <c r="I89" s="9"/>
      <c r="J89" s="9"/>
      <c r="K89" s="9"/>
      <c r="L89" s="9"/>
    </row>
    <row r="90" spans="1:12" s="3" customFormat="1" ht="23.95" customHeight="1" thickTop="1">
      <c r="A90" s="12" t="s">
        <v>205</v>
      </c>
      <c r="B90" s="1"/>
      <c r="C90" s="1"/>
      <c r="D90" s="6"/>
      <c r="E90" s="1"/>
      <c r="F90" s="7"/>
      <c r="G90" s="85"/>
      <c r="H90" s="7"/>
      <c r="I90" s="85"/>
      <c r="J90" s="7"/>
      <c r="K90" s="7"/>
      <c r="L90" s="7"/>
    </row>
    <row r="91" spans="1:12" s="3" customFormat="1" ht="23.95" customHeight="1">
      <c r="A91" s="12" t="s">
        <v>26</v>
      </c>
      <c r="B91" s="1"/>
      <c r="C91" s="1"/>
      <c r="D91" s="6"/>
      <c r="E91" s="1"/>
      <c r="F91" s="7"/>
      <c r="G91" s="85"/>
      <c r="H91" s="7"/>
      <c r="I91" s="7"/>
    </row>
    <row r="92" spans="1:12" s="3" customFormat="1" ht="23.95" customHeight="1">
      <c r="A92" s="87" t="s">
        <v>200</v>
      </c>
      <c r="B92" s="1"/>
      <c r="C92" s="1"/>
      <c r="D92" s="6"/>
      <c r="E92" s="1"/>
      <c r="F92" s="7">
        <f>F69</f>
        <v>-100529987</v>
      </c>
      <c r="G92" s="85"/>
      <c r="H92" s="7">
        <v>-116931528</v>
      </c>
      <c r="I92" s="7"/>
    </row>
    <row r="93" spans="1:12" s="3" customFormat="1" ht="23.95" customHeight="1">
      <c r="A93" s="25" t="s">
        <v>155</v>
      </c>
      <c r="B93" s="1"/>
      <c r="C93" s="1"/>
      <c r="D93" s="6"/>
      <c r="E93" s="1"/>
      <c r="F93" s="7">
        <v>0</v>
      </c>
      <c r="G93" s="85"/>
      <c r="H93" s="7">
        <v>-35959575</v>
      </c>
      <c r="I93" s="7"/>
    </row>
    <row r="94" spans="1:12" s="3" customFormat="1" ht="23.95" customHeight="1" thickBot="1">
      <c r="A94" s="25" t="s">
        <v>206</v>
      </c>
      <c r="B94" s="1"/>
      <c r="C94" s="1"/>
      <c r="D94" s="6"/>
      <c r="E94" s="1"/>
      <c r="F94" s="14">
        <f>SUM(F92:F93)</f>
        <v>-100529987</v>
      </c>
      <c r="G94" s="85"/>
      <c r="H94" s="14">
        <f>SUM(H92:H93)</f>
        <v>-152891103</v>
      </c>
      <c r="I94" s="7"/>
      <c r="J94" s="15">
        <f>J67</f>
        <v>-101260158</v>
      </c>
      <c r="K94" s="7"/>
      <c r="L94" s="15">
        <f>L67</f>
        <v>-152651839</v>
      </c>
    </row>
    <row r="95" spans="1:12" s="3" customFormat="1" ht="23.95" customHeight="1" thickTop="1">
      <c r="A95" s="12" t="s">
        <v>52</v>
      </c>
      <c r="B95" s="1"/>
      <c r="C95" s="1"/>
      <c r="D95" s="6"/>
      <c r="E95" s="1"/>
      <c r="F95" s="7"/>
      <c r="G95" s="85"/>
      <c r="H95" s="7"/>
      <c r="I95" s="7"/>
      <c r="J95" s="7"/>
      <c r="K95" s="7"/>
      <c r="L95" s="7"/>
    </row>
    <row r="96" spans="1:12" s="3" customFormat="1" ht="23.95" customHeight="1">
      <c r="A96" s="87" t="s">
        <v>157</v>
      </c>
      <c r="B96" s="1"/>
      <c r="C96" s="1"/>
      <c r="D96" s="6"/>
      <c r="E96" s="1"/>
      <c r="F96" s="7">
        <v>0</v>
      </c>
      <c r="G96" s="85"/>
      <c r="H96" s="7">
        <v>0</v>
      </c>
      <c r="I96" s="7"/>
      <c r="J96" s="7"/>
      <c r="K96" s="7"/>
      <c r="L96" s="7"/>
    </row>
    <row r="97" spans="1:13" s="3" customFormat="1" ht="23.95" customHeight="1">
      <c r="A97" s="25" t="s">
        <v>155</v>
      </c>
      <c r="B97" s="1"/>
      <c r="C97" s="1"/>
      <c r="D97" s="6"/>
      <c r="E97" s="1"/>
      <c r="F97" s="8">
        <v>0</v>
      </c>
      <c r="G97" s="85"/>
      <c r="H97" s="8">
        <v>-117</v>
      </c>
      <c r="I97" s="7"/>
      <c r="J97" s="7"/>
      <c r="K97" s="7"/>
      <c r="L97" s="7"/>
    </row>
    <row r="98" spans="1:13" s="3" customFormat="1" ht="23.95" customHeight="1">
      <c r="A98" s="1" t="s">
        <v>207</v>
      </c>
      <c r="B98" s="1"/>
      <c r="C98" s="1"/>
      <c r="D98" s="6"/>
      <c r="E98" s="1"/>
      <c r="F98" s="14">
        <f>SUM(F96:F97)</f>
        <v>0</v>
      </c>
      <c r="G98" s="85"/>
      <c r="H98" s="14">
        <f>SUM(H96:H97)</f>
        <v>-117</v>
      </c>
      <c r="I98" s="9"/>
      <c r="J98" s="9"/>
      <c r="K98" s="9"/>
      <c r="L98" s="9"/>
    </row>
    <row r="99" spans="1:13" s="3" customFormat="1" ht="23.95" customHeight="1" thickBot="1">
      <c r="A99" s="1"/>
      <c r="B99" s="1"/>
      <c r="C99" s="1"/>
      <c r="D99" s="6"/>
      <c r="E99" s="1"/>
      <c r="F99" s="88">
        <f>SUM(F94,F98)</f>
        <v>-100529987</v>
      </c>
      <c r="G99" s="85"/>
      <c r="H99" s="88">
        <f>SUM(H94,H98)</f>
        <v>-152891220</v>
      </c>
      <c r="I99" s="9"/>
      <c r="J99" s="9"/>
      <c r="K99" s="9"/>
      <c r="L99" s="9"/>
    </row>
    <row r="100" spans="1:13" s="3" customFormat="1" ht="23.95" customHeight="1" thickTop="1">
      <c r="A100" s="2" t="s">
        <v>140</v>
      </c>
      <c r="B100" s="22"/>
      <c r="C100" s="22"/>
      <c r="D100" s="6">
        <v>31</v>
      </c>
      <c r="G100" s="22"/>
      <c r="I100" s="11"/>
      <c r="J100" s="20"/>
      <c r="K100" s="11"/>
      <c r="L100" s="20"/>
    </row>
    <row r="101" spans="1:13" s="3" customFormat="1" ht="23.95" customHeight="1">
      <c r="A101" s="2" t="s">
        <v>208</v>
      </c>
      <c r="B101" s="22"/>
      <c r="C101" s="22"/>
      <c r="D101" s="6"/>
      <c r="G101" s="22"/>
      <c r="I101" s="11"/>
      <c r="J101" s="20"/>
      <c r="K101" s="11"/>
      <c r="L101" s="20"/>
    </row>
    <row r="102" spans="1:13" s="3" customFormat="1" ht="23.95" customHeight="1">
      <c r="A102" s="1" t="s">
        <v>158</v>
      </c>
      <c r="B102" s="1"/>
      <c r="C102" s="1"/>
      <c r="E102" s="1"/>
      <c r="F102" s="89"/>
      <c r="G102" s="89"/>
      <c r="H102" s="89"/>
      <c r="I102" s="89"/>
      <c r="J102" s="89"/>
      <c r="K102" s="89"/>
      <c r="L102" s="89"/>
    </row>
    <row r="103" spans="1:13" s="3" customFormat="1" ht="23.95" customHeight="1">
      <c r="A103" s="1" t="s">
        <v>209</v>
      </c>
      <c r="B103" s="1"/>
      <c r="C103" s="1"/>
      <c r="E103" s="1"/>
      <c r="F103" s="90">
        <v>-0.17</v>
      </c>
      <c r="G103" s="90"/>
      <c r="H103" s="90">
        <v>-0.16</v>
      </c>
      <c r="I103" s="90"/>
      <c r="J103" s="90">
        <v>-0.17</v>
      </c>
      <c r="K103" s="90"/>
      <c r="L103" s="90">
        <v>-0.23</v>
      </c>
    </row>
    <row r="104" spans="1:13" s="3" customFormat="1" ht="23.95" customHeight="1">
      <c r="A104" s="1" t="s">
        <v>159</v>
      </c>
      <c r="B104" s="1"/>
      <c r="C104" s="1"/>
      <c r="E104" s="1"/>
      <c r="F104" s="91">
        <v>0</v>
      </c>
      <c r="G104" s="89"/>
      <c r="H104" s="91">
        <v>-0.06</v>
      </c>
      <c r="I104" s="89"/>
      <c r="J104" s="91">
        <v>0</v>
      </c>
      <c r="K104" s="89"/>
      <c r="L104" s="91">
        <v>0</v>
      </c>
      <c r="M104" s="31"/>
    </row>
    <row r="105" spans="1:13" s="3" customFormat="1" ht="23.95" customHeight="1" thickBot="1">
      <c r="A105" s="1"/>
      <c r="B105" s="1"/>
      <c r="C105" s="1"/>
      <c r="E105" s="1"/>
      <c r="F105" s="92">
        <f>SUM(F103:F104)</f>
        <v>-0.17</v>
      </c>
      <c r="G105" s="89"/>
      <c r="H105" s="92">
        <f>SUM(H103:H104)</f>
        <v>-0.22</v>
      </c>
      <c r="I105" s="89"/>
      <c r="J105" s="92">
        <f>SUM(J103:J104)</f>
        <v>-0.17</v>
      </c>
      <c r="K105" s="89"/>
      <c r="L105" s="92">
        <f>SUM(L103:L104)</f>
        <v>-0.23</v>
      </c>
    </row>
    <row r="106" spans="1:13" s="3" customFormat="1" ht="23.95" customHeight="1" thickTop="1">
      <c r="A106" s="1"/>
      <c r="B106" s="1"/>
      <c r="C106" s="1"/>
      <c r="D106" s="1"/>
      <c r="E106" s="1"/>
      <c r="F106" s="89"/>
      <c r="G106" s="89"/>
      <c r="H106" s="89"/>
      <c r="I106" s="89"/>
      <c r="J106" s="89"/>
      <c r="K106" s="89"/>
      <c r="L106" s="89"/>
    </row>
    <row r="107" spans="1:13" s="3" customFormat="1" ht="23.95" customHeight="1">
      <c r="A107" s="1" t="s">
        <v>6</v>
      </c>
      <c r="B107" s="1"/>
      <c r="C107" s="1"/>
      <c r="D107" s="1"/>
      <c r="E107" s="1"/>
      <c r="F107" s="9"/>
      <c r="G107" s="1"/>
      <c r="H107" s="9"/>
      <c r="I107" s="1"/>
      <c r="J107" s="9"/>
      <c r="K107" s="1"/>
      <c r="L107" s="9"/>
    </row>
    <row r="108" spans="1:13" s="3" customFormat="1" ht="23.95" customHeight="1">
      <c r="A108" s="1"/>
      <c r="B108" s="1"/>
      <c r="C108" s="1"/>
      <c r="D108" s="1"/>
      <c r="E108" s="1"/>
      <c r="F108" s="9"/>
      <c r="G108" s="1"/>
      <c r="H108" s="9"/>
      <c r="I108" s="1"/>
      <c r="J108" s="9"/>
      <c r="K108" s="1"/>
      <c r="L108" s="9"/>
    </row>
    <row r="109" spans="1:13" s="3" customFormat="1" ht="23.95" customHeight="1">
      <c r="A109" s="1"/>
      <c r="B109" s="1"/>
      <c r="C109" s="1"/>
      <c r="D109" s="1"/>
      <c r="E109" s="1"/>
      <c r="F109" s="9"/>
      <c r="G109" s="1"/>
      <c r="H109" s="9"/>
      <c r="I109" s="1"/>
      <c r="J109" s="9"/>
      <c r="K109" s="1"/>
      <c r="L109" s="9"/>
    </row>
    <row r="110" spans="1:13" s="3" customFormat="1" ht="23.95" customHeight="1">
      <c r="A110" s="1"/>
      <c r="B110" s="1"/>
      <c r="C110" s="1"/>
      <c r="D110" s="1"/>
      <c r="E110" s="1"/>
      <c r="F110" s="9"/>
      <c r="G110" s="1"/>
      <c r="H110" s="9"/>
      <c r="I110" s="1"/>
      <c r="J110" s="9"/>
      <c r="K110" s="1"/>
      <c r="L110" s="9"/>
    </row>
    <row r="111" spans="1:13" s="3" customFormat="1" ht="23.95" customHeight="1">
      <c r="A111" s="1"/>
      <c r="B111" s="1"/>
      <c r="C111" s="1"/>
      <c r="D111" s="1"/>
      <c r="E111" s="1"/>
      <c r="F111" s="9"/>
      <c r="G111" s="1"/>
      <c r="H111" s="9"/>
      <c r="I111" s="1"/>
      <c r="J111" s="9"/>
      <c r="K111" s="1"/>
      <c r="L111" s="9"/>
    </row>
    <row r="112" spans="1:13" s="3" customFormat="1" ht="23.95" customHeight="1">
      <c r="A112" s="2" t="s">
        <v>144</v>
      </c>
      <c r="B112" s="1"/>
      <c r="C112" s="1"/>
      <c r="D112" s="6"/>
      <c r="E112" s="1"/>
      <c r="F112" s="9"/>
      <c r="G112" s="11"/>
      <c r="H112" s="9"/>
      <c r="I112" s="11"/>
      <c r="J112" s="11"/>
      <c r="K112" s="11"/>
      <c r="L112" s="11"/>
    </row>
    <row r="113" spans="1:12" ht="23.95" customHeight="1">
      <c r="A113" s="12" t="s">
        <v>27</v>
      </c>
      <c r="B113" s="12"/>
      <c r="C113" s="12"/>
      <c r="D113" s="12"/>
      <c r="E113" s="3"/>
      <c r="F113" s="3"/>
      <c r="G113" s="12"/>
      <c r="H113" s="3"/>
      <c r="I113" s="12"/>
      <c r="J113" s="12"/>
      <c r="K113" s="12"/>
      <c r="L113" s="12"/>
    </row>
    <row r="114" spans="1:12" ht="23.95" customHeight="1">
      <c r="A114" s="2" t="s">
        <v>175</v>
      </c>
      <c r="B114" s="12"/>
      <c r="C114" s="12"/>
      <c r="D114" s="12"/>
      <c r="E114" s="3"/>
      <c r="F114" s="3"/>
      <c r="G114" s="12"/>
      <c r="H114" s="3"/>
      <c r="I114" s="12"/>
      <c r="J114" s="12"/>
      <c r="K114" s="12"/>
      <c r="L114" s="12"/>
    </row>
    <row r="115" spans="1:12" s="3" customFormat="1" ht="23.9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1" t="s">
        <v>57</v>
      </c>
    </row>
    <row r="116" spans="1:12" s="3" customFormat="1" ht="23.95" customHeight="1">
      <c r="A116" s="22"/>
      <c r="B116" s="22"/>
      <c r="C116" s="22"/>
      <c r="F116" s="20" t="s">
        <v>189</v>
      </c>
      <c r="G116" s="2"/>
      <c r="H116" s="2"/>
      <c r="I116" s="2"/>
      <c r="J116" s="2"/>
      <c r="K116" s="2"/>
      <c r="L116" s="21"/>
    </row>
    <row r="117" spans="1:12" s="3" customFormat="1" ht="23.95" customHeight="1">
      <c r="A117" s="22"/>
      <c r="B117" s="22"/>
      <c r="C117" s="22"/>
      <c r="F117" s="11" t="s">
        <v>190</v>
      </c>
      <c r="G117" s="20"/>
      <c r="H117" s="20"/>
      <c r="I117" s="11"/>
      <c r="J117" s="20"/>
      <c r="K117" s="20"/>
      <c r="L117" s="20"/>
    </row>
    <row r="118" spans="1:12" s="3" customFormat="1" ht="23.95" customHeight="1">
      <c r="A118" s="22"/>
      <c r="B118" s="22"/>
      <c r="C118" s="22"/>
      <c r="F118" s="101" t="s">
        <v>143</v>
      </c>
      <c r="G118" s="20"/>
      <c r="H118" s="101" t="s">
        <v>0</v>
      </c>
      <c r="I118" s="11"/>
      <c r="J118" s="103" t="s">
        <v>1</v>
      </c>
      <c r="K118" s="103"/>
      <c r="L118" s="103"/>
    </row>
    <row r="119" spans="1:12" ht="23.95" customHeight="1">
      <c r="D119" s="93"/>
      <c r="F119" s="5">
        <v>2567</v>
      </c>
      <c r="G119" s="25"/>
      <c r="H119" s="5">
        <v>2566</v>
      </c>
      <c r="I119" s="25"/>
      <c r="J119" s="5">
        <v>2567</v>
      </c>
      <c r="K119" s="25"/>
      <c r="L119" s="5">
        <v>2566</v>
      </c>
    </row>
    <row r="120" spans="1:12" ht="23.95" customHeight="1">
      <c r="A120" s="12" t="s">
        <v>28</v>
      </c>
      <c r="F120" s="1"/>
      <c r="G120" s="1"/>
      <c r="H120" s="1"/>
      <c r="J120" s="1"/>
      <c r="L120" s="1"/>
    </row>
    <row r="121" spans="1:12" ht="23.95" customHeight="1">
      <c r="A121" s="94" t="s">
        <v>192</v>
      </c>
      <c r="B121" s="94"/>
      <c r="C121" s="94"/>
      <c r="D121" s="94"/>
      <c r="F121" s="16">
        <f>SUM(F26)</f>
        <v>-93231202</v>
      </c>
      <c r="G121" s="7"/>
      <c r="H121" s="16">
        <v>-90905110</v>
      </c>
      <c r="I121" s="7"/>
      <c r="J121" s="16">
        <f>SUM(J26)</f>
        <v>-95474774</v>
      </c>
      <c r="K121" s="7"/>
      <c r="L121" s="16">
        <v>-127865561</v>
      </c>
    </row>
    <row r="122" spans="1:12" ht="23.95" customHeight="1">
      <c r="A122" s="94" t="s">
        <v>210</v>
      </c>
      <c r="B122" s="94"/>
      <c r="C122" s="94"/>
      <c r="D122" s="94"/>
      <c r="F122" s="16"/>
      <c r="G122" s="7"/>
      <c r="H122" s="16"/>
      <c r="I122" s="7"/>
      <c r="J122" s="7"/>
      <c r="K122" s="7"/>
      <c r="L122" s="7"/>
    </row>
    <row r="123" spans="1:12" ht="23.95" customHeight="1">
      <c r="A123" s="94" t="s">
        <v>77</v>
      </c>
      <c r="B123" s="94"/>
      <c r="C123" s="94"/>
      <c r="D123" s="84"/>
      <c r="F123" s="16"/>
      <c r="G123" s="7"/>
      <c r="H123" s="16"/>
      <c r="I123" s="7"/>
      <c r="J123" s="7"/>
      <c r="K123" s="7"/>
      <c r="L123" s="7"/>
    </row>
    <row r="124" spans="1:12" ht="23.95" customHeight="1">
      <c r="A124" s="95" t="s">
        <v>29</v>
      </c>
      <c r="B124" s="94"/>
      <c r="C124" s="94"/>
      <c r="D124" s="94"/>
      <c r="F124" s="16">
        <v>105441510</v>
      </c>
      <c r="G124" s="7"/>
      <c r="H124" s="16">
        <v>119454054</v>
      </c>
      <c r="I124" s="7"/>
      <c r="J124" s="16">
        <v>105441510</v>
      </c>
      <c r="K124" s="7"/>
      <c r="L124" s="16">
        <v>119454054</v>
      </c>
    </row>
    <row r="125" spans="1:12" ht="23.95" customHeight="1">
      <c r="A125" s="95" t="s">
        <v>211</v>
      </c>
      <c r="B125" s="94"/>
      <c r="C125" s="94"/>
      <c r="D125" s="94"/>
      <c r="F125" s="16">
        <v>255020</v>
      </c>
      <c r="G125" s="7"/>
      <c r="H125" s="16">
        <v>0</v>
      </c>
      <c r="I125" s="7"/>
      <c r="J125" s="16">
        <v>255020</v>
      </c>
      <c r="K125" s="7"/>
      <c r="L125" s="16">
        <v>0</v>
      </c>
    </row>
    <row r="126" spans="1:12" ht="23.95" customHeight="1">
      <c r="A126" s="95" t="s">
        <v>212</v>
      </c>
      <c r="B126" s="94"/>
      <c r="C126" s="94"/>
      <c r="D126" s="94"/>
      <c r="F126" s="16"/>
      <c r="G126" s="7"/>
      <c r="H126" s="7"/>
      <c r="I126" s="7"/>
      <c r="J126" s="16"/>
      <c r="K126" s="7"/>
      <c r="L126" s="7"/>
    </row>
    <row r="127" spans="1:12" ht="23.95" customHeight="1">
      <c r="A127" s="95" t="s">
        <v>126</v>
      </c>
      <c r="B127" s="94"/>
      <c r="C127" s="94"/>
      <c r="D127" s="94"/>
      <c r="F127" s="16">
        <v>12381163</v>
      </c>
      <c r="G127" s="7"/>
      <c r="H127" s="16">
        <v>-1201364</v>
      </c>
      <c r="I127" s="7"/>
      <c r="J127" s="16">
        <v>12381163</v>
      </c>
      <c r="K127" s="7"/>
      <c r="L127" s="16">
        <v>-1201364</v>
      </c>
    </row>
    <row r="128" spans="1:12" ht="23.95" customHeight="1">
      <c r="A128" s="95" t="s">
        <v>170</v>
      </c>
      <c r="B128" s="94"/>
      <c r="C128" s="94"/>
      <c r="D128" s="94"/>
      <c r="F128" s="16">
        <v>-19664382</v>
      </c>
      <c r="G128" s="7"/>
      <c r="H128" s="16">
        <v>0</v>
      </c>
      <c r="I128" s="7"/>
      <c r="J128" s="16">
        <v>-19664382</v>
      </c>
      <c r="K128" s="7"/>
      <c r="L128" s="16">
        <v>0</v>
      </c>
    </row>
    <row r="129" spans="1:12" ht="23.95" customHeight="1">
      <c r="A129" s="95" t="s">
        <v>165</v>
      </c>
      <c r="B129" s="94"/>
      <c r="C129" s="94"/>
      <c r="D129" s="96"/>
      <c r="F129" s="16">
        <v>5479468</v>
      </c>
      <c r="G129" s="7"/>
      <c r="H129" s="16">
        <v>9275610</v>
      </c>
      <c r="I129" s="7"/>
      <c r="J129" s="16">
        <v>5479468</v>
      </c>
      <c r="K129" s="7"/>
      <c r="L129" s="16">
        <v>9275610</v>
      </c>
    </row>
    <row r="130" spans="1:12" ht="23.95" customHeight="1">
      <c r="A130" s="95" t="s">
        <v>213</v>
      </c>
      <c r="B130" s="94"/>
      <c r="C130" s="94"/>
      <c r="D130" s="96"/>
      <c r="F130" s="16">
        <v>-1430149</v>
      </c>
      <c r="G130" s="7"/>
      <c r="H130" s="16">
        <v>-41116099</v>
      </c>
      <c r="I130" s="7"/>
      <c r="J130" s="16">
        <v>-1430149</v>
      </c>
      <c r="K130" s="7"/>
      <c r="L130" s="16">
        <v>-41116099</v>
      </c>
    </row>
    <row r="131" spans="1:12" ht="23.95" customHeight="1">
      <c r="A131" s="95" t="s">
        <v>214</v>
      </c>
      <c r="B131" s="94"/>
      <c r="C131" s="94"/>
      <c r="D131" s="96"/>
      <c r="F131" s="16">
        <v>3693391</v>
      </c>
      <c r="G131" s="7"/>
      <c r="H131" s="16">
        <v>754852</v>
      </c>
      <c r="I131" s="7"/>
      <c r="J131" s="16">
        <v>3693391</v>
      </c>
      <c r="K131" s="7"/>
      <c r="L131" s="16">
        <v>754852</v>
      </c>
    </row>
    <row r="132" spans="1:12" ht="23.95" customHeight="1">
      <c r="A132" s="95" t="s">
        <v>215</v>
      </c>
      <c r="B132" s="94"/>
      <c r="C132" s="94"/>
      <c r="D132" s="96"/>
      <c r="F132" s="16">
        <v>0</v>
      </c>
      <c r="G132" s="7"/>
      <c r="H132" s="16">
        <v>0</v>
      </c>
      <c r="I132" s="7"/>
      <c r="J132" s="16">
        <v>0</v>
      </c>
      <c r="K132" s="7"/>
      <c r="L132" s="16">
        <v>34905424</v>
      </c>
    </row>
    <row r="133" spans="1:12" ht="23.95" customHeight="1">
      <c r="A133" s="95" t="s">
        <v>135</v>
      </c>
      <c r="B133" s="94"/>
      <c r="C133" s="94"/>
      <c r="D133" s="94"/>
      <c r="F133" s="16">
        <v>-2243572</v>
      </c>
      <c r="G133" s="7"/>
      <c r="H133" s="16">
        <v>-2055027</v>
      </c>
      <c r="I133" s="7"/>
      <c r="J133" s="16">
        <v>0</v>
      </c>
      <c r="K133" s="7"/>
      <c r="L133" s="16">
        <v>0</v>
      </c>
    </row>
    <row r="134" spans="1:12" ht="23.95" customHeight="1">
      <c r="A134" s="95" t="s">
        <v>96</v>
      </c>
      <c r="B134" s="94"/>
      <c r="C134" s="94"/>
      <c r="D134" s="94"/>
      <c r="F134" s="16">
        <v>15709787</v>
      </c>
      <c r="G134" s="7"/>
      <c r="H134" s="16">
        <v>12746762</v>
      </c>
      <c r="I134" s="7"/>
      <c r="J134" s="16">
        <v>15709787</v>
      </c>
      <c r="K134" s="7"/>
      <c r="L134" s="16">
        <v>12746762</v>
      </c>
    </row>
    <row r="135" spans="1:12" ht="23.95" customHeight="1">
      <c r="A135" s="95" t="s">
        <v>113</v>
      </c>
      <c r="B135" s="94"/>
      <c r="C135" s="94"/>
      <c r="D135" s="94"/>
      <c r="F135" s="16">
        <v>-302252388</v>
      </c>
      <c r="G135" s="7"/>
      <c r="H135" s="16">
        <v>-265794249</v>
      </c>
      <c r="I135" s="7"/>
      <c r="J135" s="16">
        <v>-302252388</v>
      </c>
      <c r="K135" s="7"/>
      <c r="L135" s="16">
        <v>-265794249</v>
      </c>
    </row>
    <row r="136" spans="1:12" ht="23.95" customHeight="1">
      <c r="A136" s="95" t="s">
        <v>112</v>
      </c>
      <c r="B136" s="94"/>
      <c r="C136" s="94"/>
      <c r="D136" s="94"/>
      <c r="F136" s="16">
        <v>-14541389</v>
      </c>
      <c r="G136" s="7"/>
      <c r="H136" s="16">
        <v>-25564110</v>
      </c>
      <c r="I136" s="7"/>
      <c r="J136" s="16">
        <v>-14541389</v>
      </c>
      <c r="K136" s="7"/>
      <c r="L136" s="16">
        <v>-25564110</v>
      </c>
    </row>
    <row r="137" spans="1:12" ht="23.95" customHeight="1">
      <c r="A137" s="95" t="s">
        <v>111</v>
      </c>
      <c r="B137" s="94"/>
      <c r="C137" s="94"/>
      <c r="D137" s="94"/>
      <c r="F137" s="17">
        <v>64345194</v>
      </c>
      <c r="G137" s="7"/>
      <c r="H137" s="17">
        <v>65646962</v>
      </c>
      <c r="I137" s="7"/>
      <c r="J137" s="17">
        <v>64345194</v>
      </c>
      <c r="K137" s="7"/>
      <c r="L137" s="17">
        <v>65646962</v>
      </c>
    </row>
    <row r="138" spans="1:12" ht="23.95" customHeight="1">
      <c r="A138" s="97" t="s">
        <v>166</v>
      </c>
      <c r="B138" s="94"/>
      <c r="C138" s="94"/>
      <c r="D138" s="94"/>
      <c r="F138" s="16"/>
      <c r="G138" s="7"/>
      <c r="H138" s="16"/>
      <c r="I138" s="7"/>
      <c r="J138" s="7"/>
      <c r="K138" s="7"/>
      <c r="L138" s="7"/>
    </row>
    <row r="139" spans="1:12" ht="23.95" customHeight="1">
      <c r="A139" s="97" t="s">
        <v>30</v>
      </c>
      <c r="B139" s="94"/>
      <c r="C139" s="94"/>
      <c r="D139" s="94"/>
      <c r="F139" s="18">
        <f>SUM(F121:F137)</f>
        <v>-226057549</v>
      </c>
      <c r="G139" s="7"/>
      <c r="H139" s="18">
        <f>SUM(H121:H137)</f>
        <v>-218757719</v>
      </c>
      <c r="I139" s="7"/>
      <c r="J139" s="18">
        <f>SUM(J121:J137)</f>
        <v>-226057549</v>
      </c>
      <c r="K139" s="7"/>
      <c r="L139" s="18">
        <f>SUM(L121:L137)</f>
        <v>-218757719</v>
      </c>
    </row>
    <row r="140" spans="1:12" ht="23.95" customHeight="1">
      <c r="A140" s="94" t="s">
        <v>31</v>
      </c>
      <c r="B140" s="94"/>
      <c r="C140" s="94"/>
      <c r="D140" s="94"/>
      <c r="F140" s="16"/>
      <c r="G140" s="7"/>
      <c r="H140" s="16"/>
      <c r="I140" s="7"/>
      <c r="J140" s="7"/>
      <c r="K140" s="7"/>
      <c r="L140" s="7"/>
    </row>
    <row r="141" spans="1:12" ht="23.95" customHeight="1">
      <c r="A141" s="94" t="s">
        <v>75</v>
      </c>
      <c r="B141" s="94"/>
      <c r="C141" s="94"/>
      <c r="D141" s="94"/>
      <c r="F141" s="16">
        <v>765262243</v>
      </c>
      <c r="G141" s="7"/>
      <c r="H141" s="16">
        <v>-156143224</v>
      </c>
      <c r="I141" s="7"/>
      <c r="J141" s="16">
        <v>765262243</v>
      </c>
      <c r="K141" s="7"/>
      <c r="L141" s="7">
        <v>-156143224</v>
      </c>
    </row>
    <row r="142" spans="1:12" ht="23.95" customHeight="1">
      <c r="A142" s="94" t="s">
        <v>32</v>
      </c>
      <c r="B142" s="94"/>
      <c r="C142" s="94"/>
      <c r="D142" s="94"/>
      <c r="F142" s="16">
        <v>-2916171</v>
      </c>
      <c r="G142" s="7"/>
      <c r="H142" s="16">
        <v>1555618619</v>
      </c>
      <c r="I142" s="7"/>
      <c r="J142" s="16">
        <v>-2916171</v>
      </c>
      <c r="K142" s="7"/>
      <c r="L142" s="7">
        <v>1555618619</v>
      </c>
    </row>
    <row r="143" spans="1:12" ht="23.95" customHeight="1">
      <c r="A143" s="95" t="s">
        <v>125</v>
      </c>
      <c r="B143" s="94"/>
      <c r="C143" s="94"/>
      <c r="D143" s="94"/>
      <c r="F143" s="16">
        <v>-349618</v>
      </c>
      <c r="G143" s="7"/>
      <c r="H143" s="16">
        <v>760980</v>
      </c>
      <c r="I143" s="7"/>
      <c r="J143" s="16">
        <v>-349618</v>
      </c>
      <c r="K143" s="7"/>
      <c r="L143" s="7">
        <v>760980</v>
      </c>
    </row>
    <row r="144" spans="1:12" ht="23.95" customHeight="1">
      <c r="A144" s="94" t="s">
        <v>74</v>
      </c>
      <c r="B144" s="94"/>
      <c r="C144" s="94"/>
      <c r="D144" s="94"/>
      <c r="F144" s="16">
        <v>34808198</v>
      </c>
      <c r="G144" s="7"/>
      <c r="H144" s="16">
        <v>249468522</v>
      </c>
      <c r="I144" s="7"/>
      <c r="J144" s="16">
        <v>34808198</v>
      </c>
      <c r="K144" s="7"/>
      <c r="L144" s="7">
        <v>249468522</v>
      </c>
    </row>
    <row r="145" spans="1:12" ht="23.95" customHeight="1">
      <c r="A145" s="94" t="s">
        <v>91</v>
      </c>
      <c r="B145" s="94"/>
      <c r="C145" s="94"/>
      <c r="D145" s="94"/>
      <c r="F145" s="16">
        <v>1313279</v>
      </c>
      <c r="G145" s="7"/>
      <c r="H145" s="16">
        <v>1338554</v>
      </c>
      <c r="I145" s="7"/>
      <c r="J145" s="16">
        <v>1313279</v>
      </c>
      <c r="K145" s="7"/>
      <c r="L145" s="7">
        <v>1338554</v>
      </c>
    </row>
    <row r="146" spans="1:12" ht="23.95" customHeight="1">
      <c r="A146" s="94" t="s">
        <v>33</v>
      </c>
      <c r="B146" s="94"/>
      <c r="C146" s="94"/>
      <c r="D146" s="94"/>
      <c r="F146" s="16">
        <v>15155036</v>
      </c>
      <c r="G146" s="7"/>
      <c r="H146" s="16">
        <v>170639275</v>
      </c>
      <c r="I146" s="7"/>
      <c r="J146" s="16">
        <v>15155036</v>
      </c>
      <c r="K146" s="7"/>
      <c r="L146" s="7">
        <v>170639275</v>
      </c>
    </row>
    <row r="147" spans="1:12" ht="23.95" customHeight="1">
      <c r="A147" s="94"/>
      <c r="B147" s="94"/>
      <c r="C147" s="94"/>
      <c r="D147" s="94"/>
      <c r="F147" s="16"/>
      <c r="G147" s="7"/>
      <c r="H147" s="16"/>
      <c r="I147" s="7"/>
      <c r="J147" s="16"/>
      <c r="K147" s="7"/>
      <c r="L147" s="7"/>
    </row>
    <row r="148" spans="1:12" ht="23.95" customHeight="1">
      <c r="A148" s="94" t="s">
        <v>6</v>
      </c>
      <c r="B148" s="94"/>
      <c r="C148" s="94"/>
      <c r="D148" s="94"/>
      <c r="F148" s="16"/>
      <c r="G148" s="7"/>
      <c r="H148" s="16"/>
      <c r="I148" s="7"/>
      <c r="J148" s="16"/>
      <c r="K148" s="7"/>
      <c r="L148" s="7"/>
    </row>
    <row r="149" spans="1:12" ht="23.95" customHeight="1">
      <c r="A149" s="94"/>
      <c r="B149" s="94"/>
      <c r="C149" s="94"/>
      <c r="D149" s="94"/>
      <c r="F149" s="16"/>
      <c r="G149" s="7"/>
      <c r="H149" s="16"/>
      <c r="I149" s="7"/>
      <c r="J149" s="16"/>
      <c r="K149" s="7"/>
      <c r="L149" s="7"/>
    </row>
    <row r="150" spans="1:12" ht="23.95" customHeight="1">
      <c r="A150" s="94"/>
      <c r="B150" s="94"/>
      <c r="C150" s="94"/>
      <c r="D150" s="94"/>
      <c r="F150" s="16"/>
      <c r="G150" s="7"/>
      <c r="H150" s="16"/>
      <c r="I150" s="7"/>
      <c r="J150" s="16"/>
      <c r="K150" s="7"/>
      <c r="L150" s="7"/>
    </row>
    <row r="151" spans="1:12" ht="23.95" customHeight="1">
      <c r="A151" s="94"/>
      <c r="B151" s="94"/>
      <c r="C151" s="94"/>
      <c r="D151" s="94"/>
      <c r="F151" s="16"/>
      <c r="G151" s="7"/>
      <c r="H151" s="16"/>
      <c r="I151" s="7"/>
      <c r="J151" s="16"/>
      <c r="K151" s="7"/>
      <c r="L151" s="7"/>
    </row>
    <row r="152" spans="1:12" ht="23.95" customHeight="1">
      <c r="A152" s="2" t="s">
        <v>144</v>
      </c>
      <c r="D152" s="6"/>
      <c r="G152" s="11"/>
      <c r="I152" s="11"/>
      <c r="J152" s="11"/>
      <c r="K152" s="11"/>
      <c r="L152" s="11"/>
    </row>
    <row r="153" spans="1:12" ht="23.95" customHeight="1">
      <c r="A153" s="99" t="s">
        <v>35</v>
      </c>
      <c r="B153" s="99"/>
      <c r="C153" s="99"/>
      <c r="D153" s="99"/>
      <c r="E153" s="3"/>
      <c r="F153" s="3"/>
      <c r="G153" s="99"/>
      <c r="H153" s="3"/>
      <c r="I153" s="99"/>
      <c r="J153" s="99"/>
      <c r="K153" s="99"/>
      <c r="L153" s="99"/>
    </row>
    <row r="154" spans="1:12" ht="23.95" customHeight="1">
      <c r="A154" s="2" t="s">
        <v>175</v>
      </c>
      <c r="B154" s="12"/>
      <c r="C154" s="12"/>
      <c r="D154" s="12"/>
      <c r="E154" s="3"/>
      <c r="F154" s="3"/>
      <c r="G154" s="12"/>
      <c r="H154" s="3"/>
      <c r="I154" s="12"/>
      <c r="J154" s="12"/>
      <c r="K154" s="12"/>
      <c r="L154" s="12"/>
    </row>
    <row r="155" spans="1:12" s="3" customFormat="1" ht="23.9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1" t="s">
        <v>57</v>
      </c>
    </row>
    <row r="156" spans="1:12" s="3" customFormat="1" ht="23.95" customHeight="1">
      <c r="A156" s="22"/>
      <c r="B156" s="22"/>
      <c r="C156" s="22"/>
      <c r="F156" s="20" t="s">
        <v>189</v>
      </c>
      <c r="G156" s="2"/>
      <c r="H156" s="2"/>
      <c r="I156" s="2"/>
      <c r="J156" s="2"/>
      <c r="K156" s="2"/>
      <c r="L156" s="21"/>
    </row>
    <row r="157" spans="1:12" s="3" customFormat="1" ht="23.95" customHeight="1">
      <c r="A157" s="22"/>
      <c r="B157" s="22"/>
      <c r="C157" s="22"/>
      <c r="F157" s="11" t="s">
        <v>190</v>
      </c>
      <c r="G157" s="20"/>
      <c r="H157" s="20"/>
      <c r="I157" s="11"/>
      <c r="J157" s="20"/>
      <c r="K157" s="20"/>
      <c r="L157" s="20"/>
    </row>
    <row r="158" spans="1:12" s="3" customFormat="1" ht="23.95" customHeight="1">
      <c r="A158" s="22"/>
      <c r="B158" s="22"/>
      <c r="C158" s="22"/>
      <c r="F158" s="101" t="s">
        <v>143</v>
      </c>
      <c r="G158" s="20"/>
      <c r="H158" s="101" t="s">
        <v>0</v>
      </c>
      <c r="I158" s="11"/>
      <c r="J158" s="103" t="s">
        <v>1</v>
      </c>
      <c r="K158" s="103"/>
      <c r="L158" s="103"/>
    </row>
    <row r="159" spans="1:12" ht="23.95" customHeight="1">
      <c r="D159" s="11"/>
      <c r="F159" s="5">
        <v>2567</v>
      </c>
      <c r="G159" s="25"/>
      <c r="H159" s="5">
        <v>2566</v>
      </c>
      <c r="I159" s="25"/>
      <c r="J159" s="5">
        <v>2567</v>
      </c>
      <c r="K159" s="25"/>
      <c r="L159" s="5">
        <v>2566</v>
      </c>
    </row>
    <row r="160" spans="1:12" ht="23.95" customHeight="1">
      <c r="A160" s="94" t="s">
        <v>34</v>
      </c>
      <c r="B160" s="94"/>
      <c r="C160" s="94"/>
      <c r="D160" s="94"/>
      <c r="F160" s="7"/>
      <c r="G160" s="7"/>
      <c r="H160" s="7"/>
      <c r="I160" s="7"/>
      <c r="J160" s="7"/>
      <c r="K160" s="7"/>
      <c r="L160" s="7"/>
    </row>
    <row r="161" spans="1:12" ht="23.95" customHeight="1">
      <c r="A161" s="94" t="s">
        <v>76</v>
      </c>
      <c r="B161" s="94"/>
      <c r="C161" s="94"/>
      <c r="D161" s="94"/>
      <c r="F161" s="7">
        <v>70496114</v>
      </c>
      <c r="G161" s="7"/>
      <c r="H161" s="16">
        <v>-1010293171</v>
      </c>
      <c r="I161" s="7"/>
      <c r="J161" s="7">
        <v>70496114</v>
      </c>
      <c r="K161" s="7"/>
      <c r="L161" s="7">
        <v>-1010293171</v>
      </c>
    </row>
    <row r="162" spans="1:12" ht="23.95" customHeight="1">
      <c r="A162" s="94" t="s">
        <v>56</v>
      </c>
      <c r="B162" s="94"/>
      <c r="C162" s="94"/>
      <c r="D162" s="94"/>
      <c r="F162" s="7">
        <v>-725535620</v>
      </c>
      <c r="G162" s="7"/>
      <c r="H162" s="16">
        <v>-535510658</v>
      </c>
      <c r="I162" s="7"/>
      <c r="J162" s="7">
        <v>-725535620</v>
      </c>
      <c r="K162" s="7"/>
      <c r="L162" s="7">
        <v>-535510658</v>
      </c>
    </row>
    <row r="163" spans="1:12" ht="23.95" customHeight="1">
      <c r="A163" s="94" t="s">
        <v>114</v>
      </c>
      <c r="B163" s="94"/>
      <c r="C163" s="94"/>
      <c r="D163" s="94"/>
      <c r="F163" s="7">
        <v>0</v>
      </c>
      <c r="G163" s="7"/>
      <c r="H163" s="16">
        <v>-15223485</v>
      </c>
      <c r="I163" s="7"/>
      <c r="J163" s="7">
        <v>0</v>
      </c>
      <c r="K163" s="7"/>
      <c r="L163" s="7">
        <v>-15223485</v>
      </c>
    </row>
    <row r="164" spans="1:12" ht="23.95" customHeight="1">
      <c r="A164" s="94" t="s">
        <v>95</v>
      </c>
      <c r="B164" s="94"/>
      <c r="C164" s="94"/>
      <c r="D164" s="94"/>
      <c r="F164" s="7">
        <v>-4877000</v>
      </c>
      <c r="G164" s="7"/>
      <c r="H164" s="16">
        <v>-6417303</v>
      </c>
      <c r="I164" s="7"/>
      <c r="J164" s="7">
        <v>-4877000</v>
      </c>
      <c r="K164" s="7"/>
      <c r="L164" s="7">
        <v>-6417303</v>
      </c>
    </row>
    <row r="165" spans="1:12" ht="23.95" customHeight="1">
      <c r="A165" s="94" t="s">
        <v>231</v>
      </c>
      <c r="B165" s="94"/>
      <c r="C165" s="94"/>
      <c r="D165" s="94"/>
      <c r="F165" s="7">
        <v>-9589479</v>
      </c>
      <c r="G165" s="7"/>
      <c r="H165" s="16">
        <v>0</v>
      </c>
      <c r="I165" s="7"/>
      <c r="J165" s="7">
        <v>-9589479</v>
      </c>
      <c r="K165" s="7"/>
      <c r="L165" s="7">
        <v>0</v>
      </c>
    </row>
    <row r="166" spans="1:12" ht="23.95" customHeight="1">
      <c r="A166" s="94" t="s">
        <v>55</v>
      </c>
      <c r="B166" s="94"/>
      <c r="C166" s="94"/>
      <c r="D166" s="94"/>
      <c r="F166" s="8">
        <v>-66306444</v>
      </c>
      <c r="G166" s="7"/>
      <c r="H166" s="17">
        <v>-276611291</v>
      </c>
      <c r="I166" s="7"/>
      <c r="J166" s="8">
        <v>-66306444</v>
      </c>
      <c r="K166" s="7"/>
      <c r="L166" s="8">
        <v>-276611291</v>
      </c>
    </row>
    <row r="167" spans="1:12" ht="23.95" customHeight="1">
      <c r="A167" s="94" t="s">
        <v>230</v>
      </c>
      <c r="B167" s="94"/>
      <c r="C167" s="94"/>
      <c r="D167" s="94"/>
      <c r="F167" s="16">
        <f>SUM(F139:F146,F161:F166)</f>
        <v>-148597011</v>
      </c>
      <c r="G167" s="7"/>
      <c r="H167" s="16">
        <f>SUM(H139:H146,H161:H166)</f>
        <v>-241130901</v>
      </c>
      <c r="I167" s="7"/>
      <c r="J167" s="16">
        <f>SUM(J139:J146,J161:J166)</f>
        <v>-148597011</v>
      </c>
      <c r="K167" s="7"/>
      <c r="L167" s="16">
        <f>SUM(L139:L146,L161:L166)</f>
        <v>-241130901</v>
      </c>
    </row>
    <row r="168" spans="1:12" ht="23.95" customHeight="1">
      <c r="A168" s="94" t="s">
        <v>115</v>
      </c>
      <c r="B168" s="94"/>
      <c r="C168" s="94"/>
      <c r="D168" s="94"/>
      <c r="F168" s="16">
        <v>273895788</v>
      </c>
      <c r="G168" s="7"/>
      <c r="H168" s="16">
        <v>269220143</v>
      </c>
      <c r="I168" s="98"/>
      <c r="J168" s="16">
        <v>273895788</v>
      </c>
      <c r="K168" s="98"/>
      <c r="L168" s="16">
        <v>269220143</v>
      </c>
    </row>
    <row r="169" spans="1:12" ht="23.95" customHeight="1">
      <c r="A169" s="94" t="s">
        <v>116</v>
      </c>
      <c r="B169" s="94"/>
      <c r="C169" s="94"/>
      <c r="D169" s="94"/>
      <c r="F169" s="16">
        <v>14598989</v>
      </c>
      <c r="G169" s="7"/>
      <c r="H169" s="16">
        <v>25509069</v>
      </c>
      <c r="I169" s="98"/>
      <c r="J169" s="16">
        <v>14598989</v>
      </c>
      <c r="K169" s="98"/>
      <c r="L169" s="16">
        <v>25509069</v>
      </c>
    </row>
    <row r="170" spans="1:12" ht="23.95" customHeight="1">
      <c r="A170" s="94" t="s">
        <v>104</v>
      </c>
      <c r="B170" s="94"/>
      <c r="C170" s="94"/>
      <c r="D170" s="94"/>
      <c r="F170" s="16">
        <v>-64125870</v>
      </c>
      <c r="G170" s="7"/>
      <c r="H170" s="16">
        <v>-62123522</v>
      </c>
      <c r="I170" s="7"/>
      <c r="J170" s="16">
        <v>-64125870</v>
      </c>
      <c r="K170" s="7"/>
      <c r="L170" s="16">
        <v>-62123522</v>
      </c>
    </row>
    <row r="171" spans="1:12" ht="23.95" customHeight="1">
      <c r="A171" s="94" t="s">
        <v>105</v>
      </c>
      <c r="B171" s="94"/>
      <c r="C171" s="94"/>
      <c r="D171" s="94"/>
      <c r="F171" s="17">
        <v>-8008909</v>
      </c>
      <c r="G171" s="7"/>
      <c r="H171" s="17">
        <v>-33900028</v>
      </c>
      <c r="I171" s="7"/>
      <c r="J171" s="17">
        <v>-8008909</v>
      </c>
      <c r="K171" s="7"/>
      <c r="L171" s="17">
        <v>-33900028</v>
      </c>
    </row>
    <row r="172" spans="1:12" ht="23.95" customHeight="1">
      <c r="A172" s="97" t="s">
        <v>216</v>
      </c>
      <c r="B172" s="94"/>
      <c r="C172" s="94"/>
      <c r="D172" s="94"/>
      <c r="F172" s="17">
        <f>SUM(F167:F171)</f>
        <v>67762987</v>
      </c>
      <c r="G172" s="7"/>
      <c r="H172" s="17">
        <f>SUM(H167:H171)</f>
        <v>-42425239</v>
      </c>
      <c r="I172" s="7"/>
      <c r="J172" s="17">
        <f>SUM(J167:J171)</f>
        <v>67762987</v>
      </c>
      <c r="K172" s="7"/>
      <c r="L172" s="17">
        <f>SUM(L167:L171)</f>
        <v>-42425239</v>
      </c>
    </row>
    <row r="173" spans="1:12" s="3" customFormat="1" ht="23.95" customHeight="1">
      <c r="A173" s="97" t="s">
        <v>36</v>
      </c>
      <c r="B173" s="94"/>
      <c r="C173" s="94"/>
      <c r="D173" s="94"/>
      <c r="E173" s="1"/>
      <c r="F173" s="1"/>
      <c r="G173" s="94"/>
      <c r="H173" s="1"/>
      <c r="I173" s="94"/>
      <c r="J173" s="1"/>
      <c r="K173" s="94"/>
      <c r="L173" s="94"/>
    </row>
    <row r="174" spans="1:12" s="3" customFormat="1" ht="23.95" customHeight="1">
      <c r="A174" s="94" t="s">
        <v>78</v>
      </c>
      <c r="B174" s="94"/>
      <c r="C174" s="94"/>
      <c r="D174" s="94"/>
      <c r="E174" s="1"/>
      <c r="F174" s="1"/>
      <c r="G174" s="94"/>
      <c r="H174" s="1"/>
      <c r="I174" s="94"/>
      <c r="J174" s="1"/>
      <c r="K174" s="94"/>
      <c r="L174" s="94"/>
    </row>
    <row r="175" spans="1:12" s="3" customFormat="1" ht="23.95" customHeight="1">
      <c r="A175" s="94" t="s">
        <v>176</v>
      </c>
      <c r="B175" s="94"/>
      <c r="C175" s="94"/>
      <c r="D175" s="94"/>
      <c r="E175" s="1"/>
      <c r="F175" s="7">
        <v>0</v>
      </c>
      <c r="G175" s="94"/>
      <c r="H175" s="7">
        <v>57777596</v>
      </c>
      <c r="I175" s="7"/>
      <c r="J175" s="7">
        <v>0</v>
      </c>
      <c r="K175" s="7"/>
      <c r="L175" s="7">
        <v>57777596</v>
      </c>
    </row>
    <row r="176" spans="1:12" s="3" customFormat="1" ht="23.95" customHeight="1">
      <c r="A176" s="94" t="s">
        <v>177</v>
      </c>
      <c r="B176" s="94"/>
      <c r="C176" s="94"/>
      <c r="D176" s="94"/>
      <c r="E176" s="1"/>
      <c r="F176" s="7">
        <v>0</v>
      </c>
      <c r="G176" s="94"/>
      <c r="H176" s="7">
        <v>-24999700</v>
      </c>
      <c r="I176" s="7"/>
      <c r="J176" s="7">
        <v>0</v>
      </c>
      <c r="K176" s="7"/>
      <c r="L176" s="7">
        <v>-24999700</v>
      </c>
    </row>
    <row r="177" spans="1:12" s="3" customFormat="1" ht="23.95" customHeight="1">
      <c r="A177" s="94" t="s">
        <v>217</v>
      </c>
      <c r="B177" s="94"/>
      <c r="C177" s="94"/>
      <c r="D177" s="94"/>
      <c r="E177" s="1"/>
      <c r="F177" s="7">
        <v>700000000</v>
      </c>
      <c r="G177" s="94"/>
      <c r="H177" s="7">
        <v>-700000000</v>
      </c>
      <c r="I177" s="7"/>
      <c r="J177" s="7">
        <v>700000000</v>
      </c>
      <c r="K177" s="7"/>
      <c r="L177" s="7">
        <v>-700000000</v>
      </c>
    </row>
    <row r="178" spans="1:12" s="3" customFormat="1" ht="23.95" customHeight="1">
      <c r="A178" s="94" t="s">
        <v>228</v>
      </c>
      <c r="B178" s="94"/>
      <c r="C178" s="94"/>
      <c r="D178" s="94"/>
      <c r="E178" s="1"/>
      <c r="F178" s="7">
        <v>0</v>
      </c>
      <c r="G178" s="94"/>
      <c r="H178" s="7">
        <v>490000000</v>
      </c>
      <c r="I178" s="7"/>
      <c r="J178" s="7">
        <v>0</v>
      </c>
      <c r="K178" s="7"/>
      <c r="L178" s="7">
        <v>490000000</v>
      </c>
    </row>
    <row r="179" spans="1:12" s="3" customFormat="1" ht="23.95" customHeight="1">
      <c r="A179" s="94" t="s">
        <v>79</v>
      </c>
      <c r="B179" s="94"/>
      <c r="C179" s="94"/>
      <c r="D179" s="94"/>
      <c r="E179" s="1"/>
      <c r="F179" s="7">
        <v>886054</v>
      </c>
      <c r="G179" s="7"/>
      <c r="H179" s="7">
        <v>102500</v>
      </c>
      <c r="I179" s="7"/>
      <c r="J179" s="7">
        <v>886054</v>
      </c>
      <c r="K179" s="7"/>
      <c r="L179" s="7">
        <v>102500</v>
      </c>
    </row>
    <row r="180" spans="1:12" ht="23.95" customHeight="1">
      <c r="A180" s="94" t="s">
        <v>149</v>
      </c>
      <c r="B180" s="94"/>
      <c r="C180" s="94"/>
      <c r="D180" s="94"/>
      <c r="F180" s="7">
        <v>-24364385</v>
      </c>
      <c r="G180" s="7"/>
      <c r="H180" s="7">
        <v>-29320490</v>
      </c>
      <c r="I180" s="7"/>
      <c r="J180" s="7">
        <v>-24364385</v>
      </c>
      <c r="K180" s="7"/>
      <c r="L180" s="7">
        <v>-29320490</v>
      </c>
    </row>
    <row r="181" spans="1:12" s="3" customFormat="1" ht="23.95" customHeight="1">
      <c r="A181" s="94" t="s">
        <v>80</v>
      </c>
      <c r="B181" s="94"/>
      <c r="C181" s="94"/>
      <c r="D181" s="94"/>
      <c r="E181" s="1"/>
      <c r="F181" s="7">
        <v>-140774800</v>
      </c>
      <c r="G181" s="7"/>
      <c r="H181" s="7">
        <v>-46331290</v>
      </c>
      <c r="I181" s="7"/>
      <c r="J181" s="7">
        <v>-140774800</v>
      </c>
      <c r="K181" s="7"/>
      <c r="L181" s="7">
        <v>-46331290</v>
      </c>
    </row>
    <row r="182" spans="1:12" s="3" customFormat="1" ht="23.95" customHeight="1">
      <c r="A182" s="97" t="s">
        <v>218</v>
      </c>
      <c r="B182" s="94"/>
      <c r="C182" s="94"/>
      <c r="D182" s="94"/>
      <c r="E182" s="1"/>
      <c r="F182" s="14">
        <f>SUM(F175:F181)</f>
        <v>535746869</v>
      </c>
      <c r="G182" s="7"/>
      <c r="H182" s="14">
        <f>SUM(H175:H181)</f>
        <v>-252771384</v>
      </c>
      <c r="I182" s="7"/>
      <c r="J182" s="14">
        <f>SUM(J175:J181)</f>
        <v>535746869</v>
      </c>
      <c r="K182" s="19"/>
      <c r="L182" s="14">
        <f>SUM(L175:L181)</f>
        <v>-252771384</v>
      </c>
    </row>
    <row r="183" spans="1:12" s="3" customFormat="1" ht="23.95" customHeight="1">
      <c r="A183" s="97"/>
      <c r="B183" s="94"/>
      <c r="C183" s="94"/>
      <c r="D183" s="94"/>
      <c r="E183" s="1"/>
      <c r="F183" s="7"/>
      <c r="G183" s="7"/>
      <c r="H183" s="7"/>
      <c r="I183" s="7"/>
      <c r="J183" s="7"/>
      <c r="K183" s="19"/>
      <c r="L183" s="7"/>
    </row>
    <row r="184" spans="1:12" s="3" customFormat="1" ht="23.95" customHeight="1">
      <c r="A184" s="94" t="s">
        <v>6</v>
      </c>
      <c r="B184" s="94"/>
      <c r="C184" s="94"/>
      <c r="D184" s="94"/>
      <c r="E184" s="1"/>
      <c r="F184" s="7"/>
      <c r="G184" s="7"/>
      <c r="H184" s="7"/>
      <c r="I184" s="7"/>
      <c r="J184" s="7"/>
      <c r="K184" s="19"/>
      <c r="L184" s="7"/>
    </row>
    <row r="185" spans="1:12" s="3" customFormat="1" ht="23.95" customHeight="1">
      <c r="A185" s="97"/>
      <c r="B185" s="94"/>
      <c r="C185" s="94"/>
      <c r="D185" s="94"/>
      <c r="E185" s="1"/>
      <c r="F185" s="7"/>
      <c r="G185" s="7"/>
      <c r="H185" s="7"/>
      <c r="I185" s="7"/>
      <c r="J185" s="7"/>
      <c r="K185" s="19"/>
      <c r="L185" s="7"/>
    </row>
    <row r="186" spans="1:12" s="3" customFormat="1" ht="23.95" customHeight="1">
      <c r="A186" s="97"/>
      <c r="B186" s="94"/>
      <c r="C186" s="94"/>
      <c r="D186" s="94"/>
      <c r="E186" s="1"/>
      <c r="F186" s="7"/>
      <c r="G186" s="7"/>
      <c r="H186" s="7"/>
      <c r="I186" s="7"/>
      <c r="J186" s="7"/>
      <c r="K186" s="19"/>
      <c r="L186" s="7"/>
    </row>
    <row r="187" spans="1:12" s="3" customFormat="1" ht="23.95" customHeight="1">
      <c r="A187" s="97"/>
      <c r="B187" s="94"/>
      <c r="C187" s="94"/>
      <c r="D187" s="94"/>
      <c r="E187" s="1"/>
      <c r="F187" s="7"/>
      <c r="G187" s="7"/>
      <c r="H187" s="7"/>
      <c r="I187" s="7"/>
      <c r="J187" s="7"/>
      <c r="K187" s="19"/>
      <c r="L187" s="7"/>
    </row>
    <row r="188" spans="1:12" s="3" customFormat="1" ht="23.95" customHeight="1">
      <c r="A188" s="97"/>
      <c r="B188" s="94"/>
      <c r="C188" s="94"/>
      <c r="D188" s="94"/>
      <c r="E188" s="1"/>
      <c r="F188" s="7"/>
      <c r="G188" s="7"/>
      <c r="H188" s="7"/>
      <c r="I188" s="7"/>
      <c r="J188" s="7"/>
      <c r="K188" s="19"/>
      <c r="L188" s="7"/>
    </row>
    <row r="189" spans="1:12" ht="23.95" customHeight="1">
      <c r="A189" s="2" t="s">
        <v>144</v>
      </c>
      <c r="D189" s="6"/>
      <c r="G189" s="11"/>
      <c r="I189" s="11"/>
      <c r="J189" s="11"/>
      <c r="K189" s="11"/>
      <c r="L189" s="11"/>
    </row>
    <row r="190" spans="1:12" ht="23.95" customHeight="1">
      <c r="A190" s="99" t="s">
        <v>35</v>
      </c>
      <c r="B190" s="99"/>
      <c r="C190" s="99"/>
      <c r="D190" s="99"/>
      <c r="E190" s="3"/>
      <c r="F190" s="3"/>
      <c r="G190" s="99"/>
      <c r="H190" s="3"/>
      <c r="I190" s="99"/>
      <c r="J190" s="99"/>
      <c r="K190" s="99"/>
      <c r="L190" s="99"/>
    </row>
    <row r="191" spans="1:12" ht="23.95" customHeight="1">
      <c r="A191" s="2" t="s">
        <v>175</v>
      </c>
      <c r="B191" s="12"/>
      <c r="C191" s="12"/>
      <c r="D191" s="12"/>
      <c r="E191" s="3"/>
      <c r="F191" s="3"/>
      <c r="G191" s="12"/>
      <c r="H191" s="3"/>
      <c r="I191" s="12"/>
      <c r="J191" s="12"/>
      <c r="K191" s="12"/>
      <c r="L191" s="12"/>
    </row>
    <row r="192" spans="1:12" s="3" customFormat="1" ht="23.9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1" t="s">
        <v>57</v>
      </c>
    </row>
    <row r="193" spans="1:12" s="3" customFormat="1" ht="23.95" customHeight="1">
      <c r="A193" s="22"/>
      <c r="B193" s="22"/>
      <c r="C193" s="22"/>
      <c r="F193" s="20" t="s">
        <v>189</v>
      </c>
      <c r="G193" s="2"/>
      <c r="H193" s="2"/>
      <c r="I193" s="2"/>
      <c r="J193" s="2"/>
      <c r="K193" s="2"/>
      <c r="L193" s="21"/>
    </row>
    <row r="194" spans="1:12" s="3" customFormat="1" ht="23.95" customHeight="1">
      <c r="A194" s="22"/>
      <c r="B194" s="22"/>
      <c r="C194" s="22"/>
      <c r="F194" s="11" t="s">
        <v>190</v>
      </c>
      <c r="G194" s="20"/>
      <c r="H194" s="20"/>
      <c r="I194" s="11"/>
      <c r="J194" s="20"/>
      <c r="K194" s="20"/>
      <c r="L194" s="20"/>
    </row>
    <row r="195" spans="1:12" s="3" customFormat="1" ht="23.95" customHeight="1">
      <c r="A195" s="22"/>
      <c r="B195" s="22"/>
      <c r="C195" s="22"/>
      <c r="F195" s="101" t="s">
        <v>143</v>
      </c>
      <c r="G195" s="20"/>
      <c r="H195" s="101" t="s">
        <v>0</v>
      </c>
      <c r="I195" s="11"/>
      <c r="J195" s="103" t="s">
        <v>1</v>
      </c>
      <c r="K195" s="103"/>
      <c r="L195" s="103"/>
    </row>
    <row r="196" spans="1:12" ht="23.95" customHeight="1">
      <c r="D196" s="11"/>
      <c r="F196" s="5">
        <v>2567</v>
      </c>
      <c r="G196" s="25"/>
      <c r="H196" s="5">
        <v>2566</v>
      </c>
      <c r="I196" s="25"/>
      <c r="J196" s="5">
        <v>2567</v>
      </c>
      <c r="K196" s="25"/>
      <c r="L196" s="5">
        <v>2566</v>
      </c>
    </row>
    <row r="197" spans="1:12" s="3" customFormat="1" ht="23.95" customHeight="1">
      <c r="A197" s="97" t="s">
        <v>37</v>
      </c>
      <c r="B197" s="94"/>
      <c r="C197" s="94"/>
      <c r="D197" s="94"/>
      <c r="E197" s="1"/>
      <c r="F197" s="7"/>
      <c r="G197" s="7"/>
      <c r="H197" s="7"/>
      <c r="I197" s="7"/>
      <c r="J197" s="7"/>
      <c r="K197" s="19"/>
      <c r="L197" s="7"/>
    </row>
    <row r="198" spans="1:12" s="3" customFormat="1" ht="23.95" customHeight="1">
      <c r="A198" s="94" t="s">
        <v>81</v>
      </c>
      <c r="B198" s="94"/>
      <c r="C198" s="94"/>
      <c r="D198" s="94"/>
      <c r="E198" s="1"/>
      <c r="F198" s="7"/>
      <c r="G198" s="7"/>
      <c r="H198" s="7"/>
      <c r="I198" s="7"/>
      <c r="J198" s="7"/>
      <c r="K198" s="19"/>
      <c r="L198" s="7"/>
    </row>
    <row r="199" spans="1:12" s="3" customFormat="1" ht="23.95" customHeight="1">
      <c r="A199" s="94" t="s">
        <v>219</v>
      </c>
      <c r="B199" s="94"/>
      <c r="C199" s="94"/>
      <c r="D199" s="94"/>
      <c r="E199" s="1"/>
      <c r="F199" s="7">
        <v>-310000000</v>
      </c>
      <c r="G199" s="7"/>
      <c r="H199" s="7">
        <v>400000000</v>
      </c>
      <c r="I199" s="7"/>
      <c r="J199" s="7">
        <v>-310000000</v>
      </c>
      <c r="K199" s="19"/>
      <c r="L199" s="7">
        <v>400000000</v>
      </c>
    </row>
    <row r="200" spans="1:12" s="3" customFormat="1" ht="23.95" customHeight="1">
      <c r="A200" s="94" t="s">
        <v>232</v>
      </c>
      <c r="B200" s="94"/>
      <c r="C200" s="94"/>
      <c r="D200" s="94"/>
      <c r="E200" s="1"/>
      <c r="F200" s="7">
        <v>-450050382</v>
      </c>
      <c r="G200" s="7"/>
      <c r="H200" s="7">
        <v>-257600000</v>
      </c>
      <c r="I200" s="7"/>
      <c r="J200" s="7">
        <v>-450050382</v>
      </c>
      <c r="K200" s="19"/>
      <c r="L200" s="7">
        <v>-257600000</v>
      </c>
    </row>
    <row r="201" spans="1:12" ht="23.95" customHeight="1">
      <c r="A201" s="94" t="s">
        <v>229</v>
      </c>
      <c r="B201" s="94"/>
      <c r="C201" s="94"/>
      <c r="D201" s="94"/>
      <c r="F201" s="7">
        <v>230000000</v>
      </c>
      <c r="G201" s="7"/>
      <c r="H201" s="7">
        <v>0</v>
      </c>
      <c r="I201" s="7"/>
      <c r="J201" s="7">
        <v>230000000</v>
      </c>
      <c r="K201" s="7"/>
      <c r="L201" s="7">
        <v>0</v>
      </c>
    </row>
    <row r="202" spans="1:12" ht="23.95" customHeight="1">
      <c r="A202" s="94" t="s">
        <v>108</v>
      </c>
      <c r="B202" s="94"/>
      <c r="C202" s="94"/>
      <c r="D202" s="94"/>
      <c r="F202" s="7">
        <v>-47249677</v>
      </c>
      <c r="G202" s="7"/>
      <c r="H202" s="7">
        <v>-57472081</v>
      </c>
      <c r="I202" s="7"/>
      <c r="J202" s="7">
        <v>-47249677</v>
      </c>
      <c r="K202" s="7"/>
      <c r="L202" s="7">
        <v>-57472081</v>
      </c>
    </row>
    <row r="203" spans="1:12" ht="23.95" customHeight="1">
      <c r="A203" s="94" t="s">
        <v>82</v>
      </c>
      <c r="B203" s="94"/>
      <c r="C203" s="94"/>
      <c r="D203" s="100"/>
      <c r="F203" s="8">
        <v>0</v>
      </c>
      <c r="G203" s="7"/>
      <c r="H203" s="8">
        <v>-40006661</v>
      </c>
      <c r="I203" s="7"/>
      <c r="J203" s="8">
        <v>0</v>
      </c>
      <c r="K203" s="7"/>
      <c r="L203" s="8">
        <v>-40006661</v>
      </c>
    </row>
    <row r="204" spans="1:12" ht="23.95" customHeight="1">
      <c r="A204" s="97" t="s">
        <v>220</v>
      </c>
      <c r="B204" s="94"/>
      <c r="C204" s="94"/>
      <c r="D204" s="94"/>
      <c r="F204" s="8">
        <f>SUM(F199:F203)</f>
        <v>-577300059</v>
      </c>
      <c r="G204" s="7"/>
      <c r="H204" s="8">
        <f>SUM(H199:H203)</f>
        <v>44921258</v>
      </c>
      <c r="I204" s="7"/>
      <c r="J204" s="8">
        <f>SUM(J199:J203)</f>
        <v>-577300059</v>
      </c>
      <c r="K204" s="19"/>
      <c r="L204" s="8">
        <f>SUM(L199:L203)</f>
        <v>44921258</v>
      </c>
    </row>
    <row r="205" spans="1:12" ht="23.95" customHeight="1">
      <c r="A205" s="94" t="s">
        <v>221</v>
      </c>
      <c r="B205" s="94"/>
      <c r="C205" s="94"/>
      <c r="D205" s="94"/>
      <c r="F205" s="7">
        <f>SUM(F172,F182,F204)</f>
        <v>26209797</v>
      </c>
      <c r="G205" s="7"/>
      <c r="H205" s="7">
        <f>SUM(H172,H182,H204)</f>
        <v>-250275365</v>
      </c>
      <c r="I205" s="7"/>
      <c r="J205" s="7">
        <f>SUM(J172,J182,J204)</f>
        <v>26209797</v>
      </c>
      <c r="K205" s="7"/>
      <c r="L205" s="7">
        <f>SUM(L172,L182,L204)</f>
        <v>-250275365</v>
      </c>
    </row>
    <row r="206" spans="1:12" ht="23.95" customHeight="1">
      <c r="A206" s="94" t="s">
        <v>233</v>
      </c>
      <c r="B206" s="94"/>
      <c r="C206" s="94"/>
      <c r="D206" s="94"/>
      <c r="F206" s="7">
        <v>-154401</v>
      </c>
      <c r="G206" s="7"/>
      <c r="H206" s="7">
        <v>0</v>
      </c>
      <c r="I206" s="7"/>
      <c r="J206" s="7">
        <v>-154401</v>
      </c>
      <c r="K206" s="7"/>
      <c r="L206" s="7">
        <v>0</v>
      </c>
    </row>
    <row r="207" spans="1:12" ht="23.95" customHeight="1">
      <c r="A207" s="94" t="s">
        <v>180</v>
      </c>
      <c r="B207" s="94"/>
      <c r="C207" s="94"/>
      <c r="D207" s="94"/>
      <c r="F207" s="8">
        <v>138604316</v>
      </c>
      <c r="G207" s="7"/>
      <c r="H207" s="8">
        <v>388879681</v>
      </c>
      <c r="I207" s="7"/>
      <c r="J207" s="8">
        <v>138604316</v>
      </c>
      <c r="K207" s="7"/>
      <c r="L207" s="8">
        <v>388879681</v>
      </c>
    </row>
    <row r="208" spans="1:12" ht="23.95" customHeight="1" thickBot="1">
      <c r="A208" s="97" t="s">
        <v>181</v>
      </c>
      <c r="B208" s="100"/>
      <c r="C208" s="100"/>
      <c r="D208" s="100"/>
      <c r="F208" s="15">
        <f>SUM(F205:F207)</f>
        <v>164659712</v>
      </c>
      <c r="G208" s="85"/>
      <c r="H208" s="15">
        <f>SUM(H205:H207)</f>
        <v>138604316</v>
      </c>
      <c r="I208" s="85"/>
      <c r="J208" s="15">
        <f>SUM(J205:J207)</f>
        <v>164659712</v>
      </c>
      <c r="K208" s="7"/>
      <c r="L208" s="15">
        <f>SUM(L205:L207)</f>
        <v>138604316</v>
      </c>
    </row>
    <row r="209" spans="1:12" ht="23.95" customHeight="1" thickTop="1">
      <c r="A209" s="94"/>
      <c r="B209" s="94"/>
      <c r="C209" s="94"/>
      <c r="D209" s="94"/>
      <c r="F209" s="7">
        <f>F208-BS!F8</f>
        <v>0</v>
      </c>
      <c r="G209" s="7"/>
      <c r="H209" s="7"/>
      <c r="I209" s="7"/>
      <c r="J209" s="7">
        <f>J208-BS!J8</f>
        <v>0</v>
      </c>
      <c r="K209" s="7"/>
      <c r="L209" s="7"/>
    </row>
    <row r="210" spans="1:12" ht="23.95" customHeight="1">
      <c r="A210" s="94" t="s">
        <v>6</v>
      </c>
      <c r="F210" s="7"/>
      <c r="G210" s="7"/>
      <c r="H210" s="7"/>
      <c r="I210" s="7"/>
      <c r="J210" s="7"/>
      <c r="K210" s="7"/>
      <c r="L210" s="7"/>
    </row>
    <row r="213" spans="1:12" ht="23.95" customHeight="1">
      <c r="A213" s="94"/>
    </row>
    <row r="218" spans="1:12" ht="23.95" customHeight="1">
      <c r="A218" s="1" t="s">
        <v>160</v>
      </c>
    </row>
  </sheetData>
  <mergeCells count="6">
    <mergeCell ref="J158:L158"/>
    <mergeCell ref="J195:L195"/>
    <mergeCell ref="J78:L78"/>
    <mergeCell ref="J7:L7"/>
    <mergeCell ref="J44:L44"/>
    <mergeCell ref="J118:L118"/>
  </mergeCells>
  <pageMargins left="0.86614173228346503" right="0.47244094488188998" top="0.90551181102362199" bottom="0" header="0.196850393700787" footer="0.196850393700787"/>
  <pageSetup paperSize="9" scale="75" fitToHeight="5" orientation="portrait" r:id="rId1"/>
  <rowBreaks count="5" manualBreakCount="5">
    <brk id="37" max="16383" man="1"/>
    <brk id="71" max="16383" man="1"/>
    <brk id="111" max="16383" man="1"/>
    <brk id="151" max="16383" man="1"/>
    <brk id="18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K28"/>
  <sheetViews>
    <sheetView showGridLines="0" view="pageBreakPreview" zoomScale="85" zoomScaleNormal="80" zoomScaleSheetLayoutView="85" workbookViewId="0">
      <selection activeCell="H3" sqref="H3"/>
    </sheetView>
  </sheetViews>
  <sheetFormatPr defaultColWidth="9.5" defaultRowHeight="23.95" customHeight="1"/>
  <cols>
    <col min="1" max="1" width="35.19921875" style="28" customWidth="1"/>
    <col min="2" max="2" width="8.796875" style="28" customWidth="1"/>
    <col min="3" max="3" width="0.796875" style="28" customWidth="1"/>
    <col min="4" max="4" width="16.296875" style="28" bestFit="1" customWidth="1"/>
    <col min="5" max="5" width="0.796875" style="28" customWidth="1"/>
    <col min="6" max="6" width="14.296875" style="28" bestFit="1" customWidth="1"/>
    <col min="7" max="7" width="0.796875" style="28" customWidth="1"/>
    <col min="8" max="8" width="12.5" style="28" customWidth="1"/>
    <col min="9" max="9" width="1" style="28" customWidth="1"/>
    <col min="10" max="10" width="13.796875" style="48" customWidth="1"/>
    <col min="11" max="11" width="0.796875" style="28" customWidth="1"/>
    <col min="12" max="12" width="15.19921875" style="48" bestFit="1" customWidth="1"/>
    <col min="13" max="13" width="0.796875" style="28" customWidth="1"/>
    <col min="14" max="14" width="17.5" style="48" bestFit="1" customWidth="1"/>
    <col min="15" max="15" width="1.296875" style="48" customWidth="1"/>
    <col min="16" max="16" width="21.5" style="48" bestFit="1" customWidth="1"/>
    <col min="17" max="18" width="0.796875" style="28" customWidth="1"/>
    <col min="19" max="19" width="15.19921875" style="48" bestFit="1" customWidth="1"/>
    <col min="20" max="16384" width="9.5" style="28"/>
  </cols>
  <sheetData>
    <row r="1" spans="1:245" s="1" customFormat="1" ht="23.95" customHeight="1">
      <c r="A1" s="29" t="s">
        <v>144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1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</row>
    <row r="2" spans="1:245" s="3" customFormat="1" ht="23.95" customHeight="1">
      <c r="A2" s="33" t="s">
        <v>167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4"/>
      <c r="M2" s="33"/>
      <c r="N2" s="34"/>
      <c r="O2" s="34"/>
      <c r="P2" s="34"/>
      <c r="Q2" s="33"/>
      <c r="R2" s="33"/>
      <c r="S2" s="34"/>
    </row>
    <row r="3" spans="1:245" s="3" customFormat="1" ht="23.95" customHeight="1">
      <c r="A3" s="2" t="s">
        <v>175</v>
      </c>
      <c r="B3" s="2"/>
      <c r="C3" s="33"/>
      <c r="D3" s="33"/>
      <c r="E3" s="33"/>
      <c r="F3" s="33"/>
      <c r="G3" s="33"/>
      <c r="H3" s="33"/>
      <c r="I3" s="33"/>
      <c r="J3" s="33"/>
      <c r="K3" s="33"/>
      <c r="L3" s="34"/>
      <c r="M3" s="33"/>
      <c r="N3" s="34"/>
      <c r="O3" s="34"/>
      <c r="P3" s="34"/>
      <c r="Q3" s="33"/>
      <c r="R3" s="33"/>
      <c r="S3" s="34"/>
    </row>
    <row r="4" spans="1:245" s="3" customFormat="1" ht="23.95" customHeight="1">
      <c r="A4" s="35"/>
      <c r="B4" s="35"/>
      <c r="C4" s="35"/>
      <c r="D4" s="36"/>
      <c r="E4" s="36"/>
      <c r="F4" s="36"/>
      <c r="G4" s="36"/>
      <c r="H4" s="36"/>
      <c r="I4" s="36"/>
      <c r="J4" s="36"/>
      <c r="K4" s="36"/>
      <c r="L4" s="37"/>
      <c r="M4" s="36"/>
      <c r="N4" s="37"/>
      <c r="O4" s="37"/>
      <c r="P4" s="37"/>
      <c r="Q4" s="36"/>
      <c r="R4" s="35"/>
      <c r="S4" s="37" t="s">
        <v>57</v>
      </c>
    </row>
    <row r="5" spans="1:245" s="3" customFormat="1" ht="23.95" customHeight="1">
      <c r="A5" s="35"/>
      <c r="B5" s="35"/>
      <c r="C5" s="35"/>
      <c r="D5" s="106" t="s">
        <v>148</v>
      </c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</row>
    <row r="6" spans="1:245" s="3" customFormat="1" ht="23.95" customHeight="1">
      <c r="A6" s="35"/>
      <c r="B6" s="35"/>
      <c r="C6" s="35"/>
      <c r="D6" s="36"/>
      <c r="E6" s="36"/>
      <c r="F6" s="36"/>
      <c r="G6" s="36"/>
      <c r="H6" s="36"/>
      <c r="I6" s="36"/>
      <c r="J6" s="40"/>
      <c r="K6" s="40"/>
      <c r="L6" s="40"/>
      <c r="M6" s="40"/>
      <c r="N6" s="107" t="s">
        <v>59</v>
      </c>
      <c r="O6" s="107"/>
      <c r="P6" s="107"/>
      <c r="Q6" s="107"/>
      <c r="R6" s="38"/>
      <c r="S6" s="39"/>
    </row>
    <row r="7" spans="1:245" s="3" customFormat="1" ht="23.95" customHeight="1">
      <c r="A7" s="35"/>
      <c r="B7" s="35"/>
      <c r="C7" s="35"/>
      <c r="D7" s="36"/>
      <c r="E7" s="36"/>
      <c r="F7" s="36"/>
      <c r="G7" s="36"/>
      <c r="H7" s="36"/>
      <c r="I7" s="36"/>
      <c r="J7" s="108" t="s">
        <v>222</v>
      </c>
      <c r="K7" s="108"/>
      <c r="L7" s="108"/>
      <c r="M7" s="41"/>
      <c r="N7" s="108" t="s">
        <v>60</v>
      </c>
      <c r="O7" s="108"/>
      <c r="P7" s="108"/>
      <c r="Q7" s="36"/>
      <c r="R7" s="35"/>
      <c r="S7" s="41"/>
    </row>
    <row r="8" spans="1:245" s="3" customFormat="1" ht="23.95" customHeight="1">
      <c r="A8" s="35"/>
      <c r="B8" s="35"/>
      <c r="C8" s="35"/>
      <c r="D8" s="36"/>
      <c r="E8" s="36"/>
      <c r="F8" s="36"/>
      <c r="G8" s="36"/>
      <c r="H8" s="36"/>
      <c r="I8" s="36"/>
      <c r="J8" s="41"/>
      <c r="K8" s="41"/>
      <c r="L8" s="41"/>
      <c r="M8" s="41"/>
      <c r="O8" s="41"/>
      <c r="P8" s="41" t="s">
        <v>136</v>
      </c>
      <c r="Q8" s="36"/>
      <c r="R8" s="35"/>
      <c r="S8" s="41"/>
    </row>
    <row r="9" spans="1:245" s="3" customFormat="1" ht="23.95" customHeight="1">
      <c r="A9" s="35"/>
      <c r="B9" s="35"/>
      <c r="C9" s="35"/>
      <c r="D9" s="36"/>
      <c r="E9" s="36"/>
      <c r="F9" s="36"/>
      <c r="G9" s="36"/>
      <c r="H9" s="36" t="s">
        <v>38</v>
      </c>
      <c r="I9" s="36"/>
      <c r="J9" s="41" t="s">
        <v>39</v>
      </c>
      <c r="K9" s="41"/>
      <c r="L9" s="41"/>
      <c r="M9" s="41"/>
      <c r="N9" s="41" t="s">
        <v>84</v>
      </c>
      <c r="O9" s="41"/>
      <c r="P9" s="41" t="s">
        <v>119</v>
      </c>
      <c r="Q9" s="36"/>
      <c r="R9" s="35"/>
      <c r="S9" s="41" t="s">
        <v>40</v>
      </c>
    </row>
    <row r="10" spans="1:245" s="3" customFormat="1" ht="23.95" customHeight="1">
      <c r="A10" s="35"/>
      <c r="B10" s="35"/>
      <c r="C10" s="35"/>
      <c r="D10" s="36" t="s">
        <v>83</v>
      </c>
      <c r="E10" s="36"/>
      <c r="F10" s="36" t="s">
        <v>41</v>
      </c>
      <c r="G10" s="36"/>
      <c r="H10" s="36" t="s">
        <v>42</v>
      </c>
      <c r="I10" s="36"/>
      <c r="J10" s="41" t="s">
        <v>51</v>
      </c>
      <c r="K10" s="41"/>
      <c r="L10" s="41"/>
      <c r="M10" s="41"/>
      <c r="N10" s="41" t="s">
        <v>61</v>
      </c>
      <c r="O10" s="41"/>
      <c r="P10" s="42" t="s">
        <v>120</v>
      </c>
      <c r="Q10" s="36"/>
      <c r="R10" s="35"/>
      <c r="S10" s="41" t="s">
        <v>43</v>
      </c>
    </row>
    <row r="11" spans="1:245" s="3" customFormat="1" ht="23.95" customHeight="1">
      <c r="A11" s="35"/>
      <c r="B11" s="43" t="s">
        <v>2</v>
      </c>
      <c r="C11" s="44"/>
      <c r="D11" s="45" t="s">
        <v>54</v>
      </c>
      <c r="E11" s="28"/>
      <c r="F11" s="45" t="s">
        <v>44</v>
      </c>
      <c r="G11" s="36"/>
      <c r="H11" s="45" t="s">
        <v>45</v>
      </c>
      <c r="I11" s="36"/>
      <c r="J11" s="46" t="s">
        <v>46</v>
      </c>
      <c r="K11" s="44"/>
      <c r="L11" s="46" t="s">
        <v>47</v>
      </c>
      <c r="M11" s="44"/>
      <c r="N11" s="47" t="s">
        <v>62</v>
      </c>
      <c r="O11" s="42"/>
      <c r="P11" s="4" t="s">
        <v>121</v>
      </c>
      <c r="Q11" s="44"/>
      <c r="R11" s="44"/>
      <c r="S11" s="46" t="s">
        <v>48</v>
      </c>
    </row>
    <row r="12" spans="1:245" s="3" customFormat="1" ht="23.95" customHeight="1">
      <c r="A12" s="35"/>
      <c r="B12" s="35"/>
      <c r="C12" s="44"/>
      <c r="D12" s="36"/>
      <c r="E12" s="28"/>
      <c r="F12" s="36"/>
      <c r="G12" s="36"/>
      <c r="H12" s="36"/>
      <c r="I12" s="36"/>
      <c r="J12" s="59"/>
      <c r="K12" s="44"/>
      <c r="L12" s="59"/>
      <c r="M12" s="44"/>
      <c r="N12" s="41"/>
      <c r="O12" s="42"/>
      <c r="P12" s="11"/>
      <c r="Q12" s="44"/>
      <c r="R12" s="44"/>
      <c r="S12" s="59"/>
    </row>
    <row r="13" spans="1:245" s="50" customFormat="1" ht="23.95" customHeight="1">
      <c r="A13" s="27" t="s">
        <v>138</v>
      </c>
      <c r="B13" s="27"/>
      <c r="C13" s="48"/>
      <c r="D13" s="49">
        <v>930244840</v>
      </c>
      <c r="E13" s="49"/>
      <c r="F13" s="49">
        <v>620892885</v>
      </c>
      <c r="G13" s="51"/>
      <c r="H13" s="49">
        <v>322946</v>
      </c>
      <c r="I13" s="49"/>
      <c r="J13" s="49">
        <v>93024484</v>
      </c>
      <c r="K13" s="49"/>
      <c r="L13" s="49">
        <v>1208687460</v>
      </c>
      <c r="M13" s="49"/>
      <c r="N13" s="49">
        <v>3710366</v>
      </c>
      <c r="O13" s="49"/>
      <c r="P13" s="49">
        <v>313567</v>
      </c>
      <c r="Q13" s="49"/>
      <c r="R13" s="49"/>
      <c r="S13" s="49">
        <f>SUM(D13:P13)</f>
        <v>2857196548</v>
      </c>
    </row>
    <row r="14" spans="1:245" s="50" customFormat="1" ht="23.95" customHeight="1">
      <c r="A14" s="28" t="s">
        <v>182</v>
      </c>
      <c r="B14" s="52"/>
      <c r="C14" s="48"/>
      <c r="D14" s="53">
        <v>0</v>
      </c>
      <c r="E14" s="49"/>
      <c r="F14" s="53">
        <v>0</v>
      </c>
      <c r="G14" s="51"/>
      <c r="H14" s="53">
        <v>0</v>
      </c>
      <c r="I14" s="49"/>
      <c r="J14" s="53">
        <v>0</v>
      </c>
      <c r="K14" s="49"/>
      <c r="L14" s="53">
        <v>-130796779</v>
      </c>
      <c r="M14" s="49"/>
      <c r="N14" s="53">
        <v>0</v>
      </c>
      <c r="O14" s="49"/>
      <c r="P14" s="53">
        <v>0</v>
      </c>
      <c r="Q14" s="49"/>
      <c r="R14" s="49"/>
      <c r="S14" s="53">
        <f>SUM(D14:P14)</f>
        <v>-130796779</v>
      </c>
    </row>
    <row r="15" spans="1:245" s="50" customFormat="1" ht="23.95" customHeight="1">
      <c r="A15" s="28" t="s">
        <v>185</v>
      </c>
      <c r="B15" s="28"/>
      <c r="C15" s="48"/>
      <c r="D15" s="54">
        <v>0</v>
      </c>
      <c r="E15" s="49"/>
      <c r="F15" s="54">
        <v>0</v>
      </c>
      <c r="G15" s="51"/>
      <c r="H15" s="54">
        <v>0</v>
      </c>
      <c r="I15" s="49"/>
      <c r="J15" s="54">
        <v>0</v>
      </c>
      <c r="K15" s="49"/>
      <c r="L15" s="54">
        <v>-20232027</v>
      </c>
      <c r="M15" s="49"/>
      <c r="N15" s="54">
        <v>-829135</v>
      </c>
      <c r="O15" s="49"/>
      <c r="P15" s="54">
        <v>20989</v>
      </c>
      <c r="Q15" s="49"/>
      <c r="R15" s="49"/>
      <c r="S15" s="54">
        <f>SUM(D15:P15)</f>
        <v>-21040173</v>
      </c>
    </row>
    <row r="16" spans="1:245" s="50" customFormat="1" ht="23.95" customHeight="1">
      <c r="A16" s="28" t="s">
        <v>183</v>
      </c>
      <c r="B16" s="28"/>
      <c r="C16" s="48"/>
      <c r="D16" s="49">
        <f>SUM(D14:D15)</f>
        <v>0</v>
      </c>
      <c r="E16" s="49"/>
      <c r="F16" s="49">
        <f>SUM(F14:F15)</f>
        <v>0</v>
      </c>
      <c r="G16" s="51"/>
      <c r="H16" s="49">
        <f>SUM(H14:H15)</f>
        <v>0</v>
      </c>
      <c r="I16" s="49"/>
      <c r="J16" s="49">
        <f>SUM(J14:J15)</f>
        <v>0</v>
      </c>
      <c r="K16" s="49"/>
      <c r="L16" s="49">
        <f>SUM(L14:L15)</f>
        <v>-151028806</v>
      </c>
      <c r="M16" s="49"/>
      <c r="N16" s="49">
        <f>SUM(N14:N15)</f>
        <v>-829135</v>
      </c>
      <c r="O16" s="49"/>
      <c r="P16" s="49">
        <f>SUM(P14:P15)</f>
        <v>20989</v>
      </c>
      <c r="Q16" s="49"/>
      <c r="R16" s="49"/>
      <c r="S16" s="49">
        <f>SUM(S14:S15)</f>
        <v>-151836952</v>
      </c>
    </row>
    <row r="17" spans="1:19" s="50" customFormat="1" ht="23.95" customHeight="1">
      <c r="A17" s="28" t="s">
        <v>58</v>
      </c>
      <c r="B17" s="55">
        <v>32</v>
      </c>
      <c r="C17" s="48"/>
      <c r="D17" s="49">
        <v>0</v>
      </c>
      <c r="E17" s="49"/>
      <c r="F17" s="49">
        <v>0</v>
      </c>
      <c r="G17" s="51"/>
      <c r="H17" s="49">
        <v>0</v>
      </c>
      <c r="I17" s="49"/>
      <c r="J17" s="49">
        <v>0</v>
      </c>
      <c r="K17" s="49"/>
      <c r="L17" s="49">
        <v>-40006661</v>
      </c>
      <c r="M17" s="49"/>
      <c r="N17" s="49">
        <v>0</v>
      </c>
      <c r="O17" s="49"/>
      <c r="P17" s="49">
        <v>0</v>
      </c>
      <c r="Q17" s="49"/>
      <c r="R17" s="49"/>
      <c r="S17" s="49">
        <f>SUM(D17:P17)</f>
        <v>-40006661</v>
      </c>
    </row>
    <row r="18" spans="1:19" s="50" customFormat="1" ht="23.95" customHeight="1" thickBot="1">
      <c r="A18" s="27" t="s">
        <v>184</v>
      </c>
      <c r="B18" s="27"/>
      <c r="C18" s="48"/>
      <c r="D18" s="56">
        <f>SUM(D13,D16:D17)</f>
        <v>930244840</v>
      </c>
      <c r="E18" s="49"/>
      <c r="F18" s="56">
        <f>SUM(F13,F16:F17)</f>
        <v>620892885</v>
      </c>
      <c r="G18" s="49"/>
      <c r="H18" s="56">
        <f>SUM(H13,H16:H17)</f>
        <v>322946</v>
      </c>
      <c r="I18" s="49"/>
      <c r="J18" s="56">
        <f>SUM(J13,J16:J17)</f>
        <v>93024484</v>
      </c>
      <c r="K18" s="49"/>
      <c r="L18" s="56">
        <f>SUM(L13,L16:L17)</f>
        <v>1017651993</v>
      </c>
      <c r="M18" s="49"/>
      <c r="N18" s="56">
        <f>SUM(N13,N16:N17)</f>
        <v>2881231</v>
      </c>
      <c r="O18" s="49"/>
      <c r="P18" s="56">
        <f>SUM(P13,P16:P17)</f>
        <v>334556</v>
      </c>
      <c r="Q18" s="49"/>
      <c r="R18" s="49"/>
      <c r="S18" s="56">
        <f>SUM(S13,S16:S17)</f>
        <v>2665352935</v>
      </c>
    </row>
    <row r="19" spans="1:19" s="1" customFormat="1" ht="23.95" customHeight="1" thickTop="1">
      <c r="A19" s="27"/>
      <c r="B19" s="27"/>
      <c r="C19" s="48"/>
      <c r="D19" s="49">
        <f>SUM(D18-BS!H45)</f>
        <v>0</v>
      </c>
      <c r="E19" s="49"/>
      <c r="F19" s="49">
        <f>SUM(F18-BS!H46)</f>
        <v>0</v>
      </c>
      <c r="G19" s="49"/>
      <c r="H19" s="49">
        <f>SUM(H18-BS!H47)</f>
        <v>0</v>
      </c>
      <c r="I19" s="49"/>
      <c r="J19" s="49">
        <f>SUM(J18-BS!H49)</f>
        <v>0</v>
      </c>
      <c r="K19" s="49"/>
      <c r="L19" s="49">
        <f>SUM(L18-BS!H50)</f>
        <v>0</v>
      </c>
      <c r="M19" s="49"/>
      <c r="N19" s="49">
        <f>SUM(N18-BS!H53)</f>
        <v>0</v>
      </c>
      <c r="O19" s="49"/>
      <c r="P19" s="57">
        <f>SUM(P18-BS!H55)</f>
        <v>0</v>
      </c>
      <c r="Q19" s="49"/>
      <c r="R19" s="49"/>
      <c r="S19" s="57">
        <f>SUM(S18-BS!H56)</f>
        <v>0</v>
      </c>
    </row>
    <row r="20" spans="1:19" s="1" customFormat="1" ht="23.95" customHeight="1">
      <c r="A20" s="27" t="s">
        <v>150</v>
      </c>
      <c r="B20" s="27"/>
      <c r="C20" s="48"/>
      <c r="D20" s="49">
        <f>D18</f>
        <v>930244840</v>
      </c>
      <c r="E20" s="49"/>
      <c r="F20" s="49">
        <f>F18</f>
        <v>620892885</v>
      </c>
      <c r="G20" s="49"/>
      <c r="H20" s="49">
        <f>H18</f>
        <v>322946</v>
      </c>
      <c r="I20" s="49"/>
      <c r="J20" s="49">
        <f>J18</f>
        <v>93024484</v>
      </c>
      <c r="K20" s="49"/>
      <c r="L20" s="49">
        <f>L18</f>
        <v>1017651993</v>
      </c>
      <c r="M20" s="49"/>
      <c r="N20" s="49">
        <f>N18</f>
        <v>2881231</v>
      </c>
      <c r="O20" s="49"/>
      <c r="P20" s="49">
        <f>P18</f>
        <v>334556</v>
      </c>
      <c r="Q20" s="49"/>
      <c r="R20" s="49"/>
      <c r="S20" s="49">
        <f>S18</f>
        <v>2665352935</v>
      </c>
    </row>
    <row r="21" spans="1:19" s="1" customFormat="1" ht="23.95" customHeight="1">
      <c r="A21" s="28" t="s">
        <v>182</v>
      </c>
      <c r="B21" s="27"/>
      <c r="C21" s="48"/>
      <c r="D21" s="53">
        <v>0</v>
      </c>
      <c r="E21" s="49"/>
      <c r="F21" s="53">
        <v>0</v>
      </c>
      <c r="G21" s="51"/>
      <c r="H21" s="53">
        <v>0</v>
      </c>
      <c r="I21" s="49"/>
      <c r="J21" s="53">
        <v>0</v>
      </c>
      <c r="K21" s="49"/>
      <c r="L21" s="53">
        <f>'Plt&amp;CF'!F31</f>
        <v>-99457301</v>
      </c>
      <c r="M21" s="49"/>
      <c r="N21" s="53">
        <v>0</v>
      </c>
      <c r="O21" s="49"/>
      <c r="P21" s="53">
        <v>0</v>
      </c>
      <c r="Q21" s="49"/>
      <c r="R21" s="49"/>
      <c r="S21" s="53">
        <f>SUM(D21:P21)</f>
        <v>-99457301</v>
      </c>
    </row>
    <row r="22" spans="1:19" s="1" customFormat="1" ht="23.95" customHeight="1">
      <c r="A22" s="28" t="s">
        <v>223</v>
      </c>
      <c r="B22" s="27"/>
      <c r="C22" s="48"/>
      <c r="D22" s="54">
        <v>0</v>
      </c>
      <c r="E22" s="49"/>
      <c r="F22" s="54">
        <v>0</v>
      </c>
      <c r="G22" s="51"/>
      <c r="H22" s="54">
        <v>0</v>
      </c>
      <c r="I22" s="49"/>
      <c r="J22" s="54">
        <v>0</v>
      </c>
      <c r="K22" s="49"/>
      <c r="L22" s="54">
        <v>0</v>
      </c>
      <c r="M22" s="49"/>
      <c r="N22" s="54">
        <f>'Plt&amp;CF'!F52</f>
        <v>-1064686</v>
      </c>
      <c r="O22" s="49"/>
      <c r="P22" s="54">
        <f>'Plt&amp;CF'!F57</f>
        <v>-8000</v>
      </c>
      <c r="Q22" s="49"/>
      <c r="R22" s="49"/>
      <c r="S22" s="54">
        <f>SUM(D22:P22)</f>
        <v>-1072686</v>
      </c>
    </row>
    <row r="23" spans="1:19" s="1" customFormat="1" ht="23.95" customHeight="1">
      <c r="A23" s="28" t="s">
        <v>201</v>
      </c>
      <c r="B23" s="27"/>
      <c r="C23" s="48"/>
      <c r="D23" s="49">
        <f>SUM(D21:D22)</f>
        <v>0</v>
      </c>
      <c r="E23" s="49"/>
      <c r="F23" s="49">
        <f>SUM(F21:F22)</f>
        <v>0</v>
      </c>
      <c r="G23" s="51"/>
      <c r="H23" s="49">
        <f>SUM(H21:H22)</f>
        <v>0</v>
      </c>
      <c r="I23" s="49"/>
      <c r="J23" s="49">
        <f>SUM(J21:J22)</f>
        <v>0</v>
      </c>
      <c r="K23" s="49"/>
      <c r="L23" s="49">
        <f>SUM(L21:L22)</f>
        <v>-99457301</v>
      </c>
      <c r="M23" s="49"/>
      <c r="N23" s="49">
        <f>SUM(N21:N22)</f>
        <v>-1064686</v>
      </c>
      <c r="O23" s="49"/>
      <c r="P23" s="49">
        <f>SUM(P21:P22)</f>
        <v>-8000</v>
      </c>
      <c r="Q23" s="49"/>
      <c r="R23" s="49"/>
      <c r="S23" s="49">
        <f>SUM(S21:S22)</f>
        <v>-100529987</v>
      </c>
    </row>
    <row r="24" spans="1:19" s="1" customFormat="1" ht="23.95" customHeight="1">
      <c r="A24" s="28" t="s">
        <v>169</v>
      </c>
      <c r="B24" s="27"/>
      <c r="C24" s="48"/>
      <c r="D24" s="49">
        <v>0</v>
      </c>
      <c r="E24" s="49"/>
      <c r="F24" s="49">
        <v>0</v>
      </c>
      <c r="G24" s="51"/>
      <c r="H24" s="49">
        <v>0</v>
      </c>
      <c r="I24" s="49"/>
      <c r="J24" s="49">
        <v>0</v>
      </c>
      <c r="K24" s="49"/>
      <c r="L24" s="49">
        <v>-2634863</v>
      </c>
      <c r="M24" s="49"/>
      <c r="N24" s="49">
        <v>0</v>
      </c>
      <c r="O24" s="49"/>
      <c r="P24" s="49">
        <v>0</v>
      </c>
      <c r="Q24" s="49"/>
      <c r="R24" s="49"/>
      <c r="S24" s="49">
        <f>SUM(D24:P24)</f>
        <v>-2634863</v>
      </c>
    </row>
    <row r="25" spans="1:19" s="1" customFormat="1" ht="23.95" customHeight="1" thickBot="1">
      <c r="A25" s="27" t="s">
        <v>174</v>
      </c>
      <c r="B25" s="27"/>
      <c r="C25" s="48"/>
      <c r="D25" s="56">
        <f>SUM(D20,D23:D24)</f>
        <v>930244840</v>
      </c>
      <c r="E25" s="49"/>
      <c r="F25" s="56">
        <f>SUM(F20,F23:F24)</f>
        <v>620892885</v>
      </c>
      <c r="G25" s="49"/>
      <c r="H25" s="56">
        <f>SUM(H20,H23:H24)</f>
        <v>322946</v>
      </c>
      <c r="I25" s="49"/>
      <c r="J25" s="56">
        <f>SUM(J20,J23:J24)</f>
        <v>93024484</v>
      </c>
      <c r="K25" s="49"/>
      <c r="L25" s="56">
        <f>SUM(L20,L23:L24)</f>
        <v>915559829</v>
      </c>
      <c r="M25" s="49"/>
      <c r="N25" s="56">
        <f>SUM(N20,N23:N24)</f>
        <v>1816545</v>
      </c>
      <c r="O25" s="49"/>
      <c r="P25" s="56">
        <f>SUM(P20,P23:P24)</f>
        <v>326556</v>
      </c>
      <c r="Q25" s="49"/>
      <c r="R25" s="49"/>
      <c r="S25" s="56">
        <f>SUM(S20,S23:S24)</f>
        <v>2562188085</v>
      </c>
    </row>
    <row r="26" spans="1:19" s="1" customFormat="1" ht="23.95" customHeight="1" thickTop="1">
      <c r="A26" s="27"/>
      <c r="B26" s="27"/>
      <c r="C26" s="48"/>
      <c r="D26" s="49">
        <f>SUM(D25-BS!F45)</f>
        <v>0</v>
      </c>
      <c r="E26" s="49"/>
      <c r="F26" s="49">
        <f>SUM(F25-BS!F46)</f>
        <v>0</v>
      </c>
      <c r="G26" s="49"/>
      <c r="H26" s="49">
        <f>SUM(H25-BS!F47)</f>
        <v>0</v>
      </c>
      <c r="I26" s="49"/>
      <c r="J26" s="49">
        <f>SUM(J25-BS!F49)</f>
        <v>0</v>
      </c>
      <c r="K26" s="49"/>
      <c r="L26" s="49">
        <f>SUM(L25-BS!F50)</f>
        <v>0</v>
      </c>
      <c r="M26" s="49"/>
      <c r="N26" s="49">
        <f>SUM(N25-BS!F53)</f>
        <v>0</v>
      </c>
      <c r="O26" s="49"/>
      <c r="P26" s="49">
        <f>SUM(P25-BS!F55)</f>
        <v>0</v>
      </c>
      <c r="Q26" s="49"/>
      <c r="R26" s="49"/>
      <c r="S26" s="57">
        <f>SUM(S25-BS!F56)</f>
        <v>0</v>
      </c>
    </row>
    <row r="27" spans="1:19" ht="23.95" customHeight="1">
      <c r="A27" s="28" t="s">
        <v>6</v>
      </c>
      <c r="J27" s="28"/>
      <c r="L27" s="58"/>
      <c r="N27" s="58"/>
      <c r="O27" s="58"/>
      <c r="P27" s="58"/>
      <c r="S27" s="58"/>
    </row>
    <row r="28" spans="1:19" ht="23.95" customHeight="1">
      <c r="J28" s="28"/>
      <c r="L28" s="28"/>
      <c r="N28" s="28"/>
      <c r="O28" s="28"/>
      <c r="P28" s="28"/>
      <c r="S28" s="28"/>
    </row>
  </sheetData>
  <mergeCells count="4">
    <mergeCell ref="D5:S5"/>
    <mergeCell ref="N6:Q6"/>
    <mergeCell ref="J7:L7"/>
    <mergeCell ref="N7:P7"/>
  </mergeCells>
  <printOptions horizontalCentered="1"/>
  <pageMargins left="0.39370078740157499" right="0.39370078740157499" top="0.86614173228346503" bottom="0" header="0.31496062992126" footer="0.3149606299212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P29"/>
  <sheetViews>
    <sheetView showGridLines="0" tabSelected="1" view="pageBreakPreview" topLeftCell="A16" zoomScale="85" zoomScaleNormal="100" zoomScaleSheetLayoutView="85" workbookViewId="0">
      <selection activeCell="H3" sqref="H3"/>
    </sheetView>
  </sheetViews>
  <sheetFormatPr defaultColWidth="9.5" defaultRowHeight="23.65" customHeight="1"/>
  <cols>
    <col min="1" max="1" width="44.19921875" style="28" customWidth="1"/>
    <col min="2" max="2" width="7.5" style="28" bestFit="1" customWidth="1"/>
    <col min="3" max="3" width="1.5" style="28" customWidth="1"/>
    <col min="4" max="4" width="14.5" style="28" customWidth="1"/>
    <col min="5" max="5" width="1.5" style="28" customWidth="1"/>
    <col min="6" max="6" width="14.5" style="28" customWidth="1"/>
    <col min="7" max="7" width="1.5" style="28" customWidth="1"/>
    <col min="8" max="8" width="14.5" style="28" customWidth="1"/>
    <col min="9" max="9" width="1.5" style="28" customWidth="1"/>
    <col min="10" max="10" width="14.5" style="48" customWidth="1"/>
    <col min="11" max="11" width="1.5" style="28" customWidth="1"/>
    <col min="12" max="12" width="14.5" style="48" customWidth="1"/>
    <col min="13" max="13" width="1.5" style="48" customWidth="1"/>
    <col min="14" max="14" width="18.296875" style="48" customWidth="1"/>
    <col min="15" max="15" width="1.5" style="48" customWidth="1"/>
    <col min="16" max="16" width="14.5" style="48" customWidth="1"/>
    <col min="17" max="17" width="2.5" style="28" customWidth="1"/>
    <col min="18" max="16384" width="9.5" style="28"/>
  </cols>
  <sheetData>
    <row r="1" spans="1:250" s="1" customFormat="1" ht="23.65" customHeight="1">
      <c r="A1" s="29" t="s">
        <v>144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32"/>
      <c r="M1" s="32"/>
      <c r="N1" s="31"/>
      <c r="O1" s="32"/>
      <c r="P1" s="31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  <c r="IL1" s="32"/>
      <c r="IM1" s="32"/>
      <c r="IN1" s="32"/>
      <c r="IO1" s="32"/>
      <c r="IP1" s="32"/>
    </row>
    <row r="2" spans="1:250" s="3" customFormat="1" ht="23.65" customHeight="1">
      <c r="A2" s="2" t="s">
        <v>168</v>
      </c>
      <c r="B2" s="2"/>
      <c r="C2" s="2"/>
      <c r="D2" s="2"/>
      <c r="E2" s="2"/>
      <c r="F2" s="2"/>
      <c r="G2" s="2"/>
      <c r="H2" s="60"/>
      <c r="I2" s="2"/>
      <c r="J2" s="60"/>
      <c r="K2" s="2"/>
    </row>
    <row r="3" spans="1:250" s="3" customFormat="1" ht="23.65" customHeight="1">
      <c r="A3" s="2" t="s">
        <v>175</v>
      </c>
      <c r="B3" s="2"/>
      <c r="C3" s="2"/>
      <c r="D3" s="2"/>
      <c r="E3" s="2"/>
      <c r="F3" s="2"/>
      <c r="G3" s="2"/>
      <c r="H3" s="60"/>
      <c r="I3" s="2"/>
      <c r="J3" s="60"/>
      <c r="K3" s="2"/>
    </row>
    <row r="4" spans="1:250" s="3" customFormat="1" ht="23.65" customHeight="1">
      <c r="A4" s="35"/>
      <c r="B4" s="35"/>
      <c r="C4" s="35"/>
      <c r="D4" s="35"/>
      <c r="E4" s="35"/>
      <c r="F4" s="35"/>
      <c r="G4" s="35"/>
      <c r="H4" s="35"/>
      <c r="I4" s="35"/>
      <c r="J4" s="36"/>
      <c r="K4" s="36"/>
      <c r="L4" s="37"/>
      <c r="M4" s="37"/>
      <c r="N4" s="37"/>
      <c r="O4" s="37"/>
      <c r="P4" s="37" t="s">
        <v>57</v>
      </c>
    </row>
    <row r="5" spans="1:250" s="3" customFormat="1" ht="23.65" customHeight="1">
      <c r="A5" s="35"/>
      <c r="B5" s="35"/>
      <c r="C5" s="35"/>
      <c r="D5" s="106" t="s">
        <v>1</v>
      </c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</row>
    <row r="6" spans="1:250" s="3" customFormat="1" ht="23.65" customHeight="1">
      <c r="A6" s="35"/>
      <c r="B6" s="35"/>
      <c r="C6" s="35"/>
      <c r="D6" s="36"/>
      <c r="E6" s="36"/>
      <c r="F6" s="36"/>
      <c r="G6" s="36"/>
      <c r="H6" s="36"/>
      <c r="I6" s="36"/>
      <c r="J6" s="40"/>
      <c r="K6" s="40"/>
      <c r="L6" s="40"/>
      <c r="M6" s="36"/>
      <c r="N6" s="41" t="s">
        <v>122</v>
      </c>
      <c r="O6" s="36"/>
      <c r="P6" s="36"/>
    </row>
    <row r="7" spans="1:250" s="3" customFormat="1" ht="23.65" customHeight="1">
      <c r="A7" s="35"/>
      <c r="B7" s="35"/>
      <c r="C7" s="35"/>
      <c r="D7" s="36"/>
      <c r="E7" s="35"/>
      <c r="F7" s="35"/>
      <c r="G7" s="35"/>
      <c r="H7" s="35"/>
      <c r="I7" s="35"/>
      <c r="J7" s="108" t="s">
        <v>222</v>
      </c>
      <c r="K7" s="108"/>
      <c r="L7" s="108"/>
      <c r="M7" s="61"/>
      <c r="N7" s="47" t="s">
        <v>12</v>
      </c>
      <c r="O7" s="61"/>
      <c r="P7" s="37"/>
    </row>
    <row r="8" spans="1:250" s="3" customFormat="1" ht="23.65" customHeight="1">
      <c r="A8" s="35"/>
      <c r="B8" s="35"/>
      <c r="C8" s="35"/>
      <c r="D8" s="36"/>
      <c r="E8" s="35"/>
      <c r="F8" s="35"/>
      <c r="G8" s="35"/>
      <c r="K8" s="61"/>
      <c r="L8" s="61"/>
      <c r="M8" s="61"/>
      <c r="N8" s="41" t="s">
        <v>226</v>
      </c>
      <c r="O8" s="61"/>
      <c r="P8" s="37"/>
    </row>
    <row r="9" spans="1:250" s="3" customFormat="1" ht="23.65" customHeight="1">
      <c r="A9" s="35"/>
      <c r="B9" s="35"/>
      <c r="C9" s="35"/>
      <c r="D9" s="36"/>
      <c r="E9" s="35"/>
      <c r="F9" s="35"/>
      <c r="G9" s="35"/>
      <c r="K9" s="61"/>
      <c r="L9" s="61"/>
      <c r="M9" s="61"/>
      <c r="N9" s="41" t="s">
        <v>227</v>
      </c>
      <c r="O9" s="61"/>
      <c r="P9" s="37"/>
    </row>
    <row r="10" spans="1:250" s="3" customFormat="1" ht="23.65" customHeight="1">
      <c r="A10" s="35"/>
      <c r="B10" s="35"/>
      <c r="C10" s="35"/>
      <c r="D10" s="36"/>
      <c r="E10" s="35"/>
      <c r="F10" s="35"/>
      <c r="G10" s="35"/>
      <c r="H10" s="36"/>
      <c r="I10" s="35"/>
      <c r="J10" s="41"/>
      <c r="K10" s="61"/>
      <c r="L10" s="61"/>
      <c r="M10" s="61"/>
      <c r="N10" s="41" t="s">
        <v>128</v>
      </c>
      <c r="O10" s="61"/>
      <c r="P10" s="37"/>
    </row>
    <row r="11" spans="1:250" s="3" customFormat="1" ht="23.65" customHeight="1">
      <c r="A11" s="35"/>
      <c r="B11" s="35"/>
      <c r="C11" s="35"/>
      <c r="D11" s="36"/>
      <c r="E11" s="35"/>
      <c r="F11" s="35"/>
      <c r="G11" s="35"/>
      <c r="H11" s="36" t="s">
        <v>38</v>
      </c>
      <c r="I11" s="35"/>
      <c r="J11" s="41" t="s">
        <v>39</v>
      </c>
      <c r="K11" s="61"/>
      <c r="L11" s="61"/>
      <c r="M11" s="61"/>
      <c r="N11" s="41" t="s">
        <v>129</v>
      </c>
      <c r="O11" s="61"/>
      <c r="P11" s="37"/>
    </row>
    <row r="12" spans="1:250" s="3" customFormat="1" ht="23.65" customHeight="1">
      <c r="A12" s="35"/>
      <c r="B12" s="35"/>
      <c r="C12" s="35"/>
      <c r="D12" s="36" t="s">
        <v>83</v>
      </c>
      <c r="E12" s="35"/>
      <c r="F12" s="36" t="s">
        <v>41</v>
      </c>
      <c r="G12" s="36"/>
      <c r="H12" s="36" t="s">
        <v>42</v>
      </c>
      <c r="I12" s="36"/>
      <c r="J12" s="41" t="s">
        <v>51</v>
      </c>
      <c r="K12" s="41"/>
      <c r="L12" s="41"/>
      <c r="M12" s="41"/>
      <c r="N12" s="11" t="s">
        <v>123</v>
      </c>
      <c r="O12" s="41"/>
      <c r="P12" s="41" t="s">
        <v>40</v>
      </c>
    </row>
    <row r="13" spans="1:250" s="3" customFormat="1" ht="23.65" customHeight="1">
      <c r="A13" s="35"/>
      <c r="B13" s="45" t="s">
        <v>2</v>
      </c>
      <c r="C13" s="44"/>
      <c r="D13" s="45" t="s">
        <v>54</v>
      </c>
      <c r="E13" s="28"/>
      <c r="F13" s="45" t="s">
        <v>44</v>
      </c>
      <c r="G13" s="36"/>
      <c r="H13" s="45" t="s">
        <v>45</v>
      </c>
      <c r="I13" s="36"/>
      <c r="J13" s="46" t="s">
        <v>46</v>
      </c>
      <c r="K13" s="44"/>
      <c r="L13" s="46" t="s">
        <v>47</v>
      </c>
      <c r="M13" s="59"/>
      <c r="N13" s="46" t="s">
        <v>124</v>
      </c>
      <c r="O13" s="59"/>
      <c r="P13" s="46" t="s">
        <v>12</v>
      </c>
    </row>
    <row r="14" spans="1:250" s="3" customFormat="1" ht="18.5" customHeight="1">
      <c r="A14" s="35"/>
      <c r="B14" s="36"/>
      <c r="C14" s="44"/>
      <c r="D14" s="36"/>
      <c r="E14" s="28"/>
      <c r="F14" s="36"/>
      <c r="G14" s="36"/>
      <c r="H14" s="36"/>
      <c r="I14" s="36"/>
      <c r="J14" s="59"/>
      <c r="K14" s="44"/>
      <c r="L14" s="59"/>
      <c r="M14" s="59"/>
      <c r="N14" s="59"/>
      <c r="O14" s="59"/>
      <c r="P14" s="59"/>
    </row>
    <row r="15" spans="1:250" s="1" customFormat="1" ht="23.65" customHeight="1">
      <c r="A15" s="27" t="s">
        <v>138</v>
      </c>
      <c r="B15" s="62"/>
      <c r="C15" s="63"/>
      <c r="D15" s="64">
        <v>930244840</v>
      </c>
      <c r="E15" s="64"/>
      <c r="F15" s="64">
        <v>620892885</v>
      </c>
      <c r="G15" s="65"/>
      <c r="H15" s="65">
        <v>322946</v>
      </c>
      <c r="I15" s="65"/>
      <c r="J15" s="64">
        <v>93024484</v>
      </c>
      <c r="K15" s="64"/>
      <c r="L15" s="64">
        <v>1183204398</v>
      </c>
      <c r="M15" s="64"/>
      <c r="N15" s="66">
        <v>313567</v>
      </c>
      <c r="O15" s="64"/>
      <c r="P15" s="66">
        <f>SUM(D15:N15)</f>
        <v>2828003120</v>
      </c>
    </row>
    <row r="16" spans="1:250" s="1" customFormat="1" ht="23.65" customHeight="1">
      <c r="A16" s="28" t="s">
        <v>182</v>
      </c>
      <c r="B16" s="67"/>
      <c r="C16" s="63"/>
      <c r="D16" s="68">
        <v>0</v>
      </c>
      <c r="E16" s="64"/>
      <c r="F16" s="69">
        <v>0</v>
      </c>
      <c r="G16" s="65"/>
      <c r="H16" s="69">
        <v>0</v>
      </c>
      <c r="I16" s="65"/>
      <c r="J16" s="68">
        <v>0</v>
      </c>
      <c r="K16" s="64"/>
      <c r="L16" s="68">
        <v>-132440801</v>
      </c>
      <c r="M16" s="64"/>
      <c r="N16" s="70">
        <v>0</v>
      </c>
      <c r="O16" s="64"/>
      <c r="P16" s="70">
        <f>SUM(D16:N16)</f>
        <v>-132440801</v>
      </c>
    </row>
    <row r="17" spans="1:16" s="1" customFormat="1" ht="23.65" customHeight="1">
      <c r="A17" s="28" t="s">
        <v>185</v>
      </c>
      <c r="B17" s="67"/>
      <c r="C17" s="63"/>
      <c r="D17" s="71">
        <v>0</v>
      </c>
      <c r="E17" s="64"/>
      <c r="F17" s="72">
        <v>0</v>
      </c>
      <c r="G17" s="65"/>
      <c r="H17" s="72">
        <v>0</v>
      </c>
      <c r="I17" s="65"/>
      <c r="J17" s="71">
        <v>0</v>
      </c>
      <c r="K17" s="64"/>
      <c r="L17" s="71">
        <v>-20232027</v>
      </c>
      <c r="M17" s="64"/>
      <c r="N17" s="73">
        <v>20989</v>
      </c>
      <c r="O17" s="64"/>
      <c r="P17" s="73">
        <f>SUM(D17:N17)</f>
        <v>-20211038</v>
      </c>
    </row>
    <row r="18" spans="1:16" s="1" customFormat="1" ht="23.65" customHeight="1">
      <c r="A18" s="28" t="s">
        <v>183</v>
      </c>
      <c r="B18" s="67"/>
      <c r="C18" s="63"/>
      <c r="D18" s="66">
        <f>SUM(D16:D17)</f>
        <v>0</v>
      </c>
      <c r="E18" s="64"/>
      <c r="F18" s="66">
        <f>SUM(F16:F17)</f>
        <v>0</v>
      </c>
      <c r="G18" s="65"/>
      <c r="H18" s="66">
        <f>SUM(H16:H17)</f>
        <v>0</v>
      </c>
      <c r="I18" s="65"/>
      <c r="J18" s="66">
        <f>SUM(J16:J17)</f>
        <v>0</v>
      </c>
      <c r="K18" s="64"/>
      <c r="L18" s="66">
        <f>SUM(L16:L17)</f>
        <v>-152672828</v>
      </c>
      <c r="M18" s="64"/>
      <c r="N18" s="66">
        <f>SUM(N16:N17)</f>
        <v>20989</v>
      </c>
      <c r="O18" s="64"/>
      <c r="P18" s="66">
        <f>SUM(P16:P17)</f>
        <v>-152651839</v>
      </c>
    </row>
    <row r="19" spans="1:16" s="1" customFormat="1" ht="23.65" customHeight="1">
      <c r="A19" s="28" t="s">
        <v>58</v>
      </c>
      <c r="B19" s="6">
        <v>32</v>
      </c>
      <c r="C19" s="63"/>
      <c r="D19" s="66">
        <v>0</v>
      </c>
      <c r="E19" s="64"/>
      <c r="F19" s="66">
        <v>0</v>
      </c>
      <c r="G19" s="66"/>
      <c r="H19" s="66">
        <v>0</v>
      </c>
      <c r="I19" s="66"/>
      <c r="J19" s="66">
        <v>0</v>
      </c>
      <c r="K19" s="64"/>
      <c r="L19" s="66">
        <v>-40006661</v>
      </c>
      <c r="M19" s="64"/>
      <c r="N19" s="66">
        <v>0</v>
      </c>
      <c r="O19" s="64"/>
      <c r="P19" s="66">
        <f>SUM(D19:N19)</f>
        <v>-40006661</v>
      </c>
    </row>
    <row r="20" spans="1:16" s="1" customFormat="1" ht="23.65" customHeight="1" thickBot="1">
      <c r="A20" s="27" t="s">
        <v>184</v>
      </c>
      <c r="B20" s="62"/>
      <c r="C20" s="63"/>
      <c r="D20" s="74">
        <f>SUM(D15,D18:D19)</f>
        <v>930244840</v>
      </c>
      <c r="E20" s="64"/>
      <c r="F20" s="74">
        <f>SUM(F15,F18:F19)</f>
        <v>620892885</v>
      </c>
      <c r="G20" s="64"/>
      <c r="H20" s="74">
        <f>SUM(H15,H18:H19)</f>
        <v>322946</v>
      </c>
      <c r="I20" s="64"/>
      <c r="J20" s="74">
        <f>SUM(J15,J18:J19)</f>
        <v>93024484</v>
      </c>
      <c r="K20" s="64"/>
      <c r="L20" s="74">
        <f>SUM(L15,L18:L19)</f>
        <v>990524909</v>
      </c>
      <c r="M20" s="64"/>
      <c r="N20" s="74">
        <f>SUM(N15,N18:N19)</f>
        <v>334556</v>
      </c>
      <c r="O20" s="64"/>
      <c r="P20" s="74">
        <f>SUM(P15,P18:P19)</f>
        <v>2635344620</v>
      </c>
    </row>
    <row r="21" spans="1:16" s="1" customFormat="1" ht="18.5" customHeight="1" thickTop="1">
      <c r="A21" s="27"/>
      <c r="B21" s="28"/>
      <c r="C21" s="48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</row>
    <row r="22" spans="1:16" s="1" customFormat="1" ht="23.65" customHeight="1">
      <c r="A22" s="27" t="s">
        <v>150</v>
      </c>
      <c r="B22" s="55"/>
      <c r="C22" s="48"/>
      <c r="D22" s="75">
        <f>D20</f>
        <v>930244840</v>
      </c>
      <c r="E22" s="49"/>
      <c r="F22" s="75">
        <f>F20</f>
        <v>620892885</v>
      </c>
      <c r="G22" s="51"/>
      <c r="H22" s="75">
        <f>H20</f>
        <v>322946</v>
      </c>
      <c r="I22" s="51"/>
      <c r="J22" s="75">
        <f>J20</f>
        <v>93024484</v>
      </c>
      <c r="K22" s="49"/>
      <c r="L22" s="75">
        <f>BS!L50</f>
        <v>990524909</v>
      </c>
      <c r="M22" s="49"/>
      <c r="N22" s="75">
        <f>BS!L55</f>
        <v>334556</v>
      </c>
      <c r="O22" s="49"/>
      <c r="P22" s="75">
        <f>SUM(D22:N22)</f>
        <v>2635344620</v>
      </c>
    </row>
    <row r="23" spans="1:16" s="1" customFormat="1" ht="23.65" customHeight="1">
      <c r="A23" s="28" t="s">
        <v>182</v>
      </c>
      <c r="B23" s="6"/>
      <c r="D23" s="76">
        <v>0</v>
      </c>
      <c r="E23" s="7"/>
      <c r="F23" s="77">
        <v>0</v>
      </c>
      <c r="G23" s="7"/>
      <c r="H23" s="77">
        <v>0</v>
      </c>
      <c r="I23" s="7"/>
      <c r="J23" s="77">
        <v>0</v>
      </c>
      <c r="K23" s="7"/>
      <c r="L23" s="77">
        <f>'Plt&amp;CF'!J31</f>
        <v>-101252158</v>
      </c>
      <c r="M23" s="49"/>
      <c r="N23" s="77">
        <v>0</v>
      </c>
      <c r="O23" s="49"/>
      <c r="P23" s="77">
        <f t="shared" ref="P23:P24" si="0">SUM(D23:N23)</f>
        <v>-101252158</v>
      </c>
    </row>
    <row r="24" spans="1:16" s="1" customFormat="1" ht="23.65" customHeight="1">
      <c r="A24" s="28" t="s">
        <v>223</v>
      </c>
      <c r="B24" s="6"/>
      <c r="D24" s="54">
        <v>0</v>
      </c>
      <c r="E24" s="7"/>
      <c r="F24" s="71">
        <v>0</v>
      </c>
      <c r="G24" s="7"/>
      <c r="H24" s="71">
        <v>0</v>
      </c>
      <c r="I24" s="7"/>
      <c r="J24" s="71">
        <v>0</v>
      </c>
      <c r="K24" s="7"/>
      <c r="L24" s="71">
        <f>'Plt&amp;CF'!J55</f>
        <v>0</v>
      </c>
      <c r="M24" s="49"/>
      <c r="N24" s="71">
        <f>'Plt&amp;CF'!J57</f>
        <v>-8000</v>
      </c>
      <c r="O24" s="49"/>
      <c r="P24" s="71">
        <f t="shared" si="0"/>
        <v>-8000</v>
      </c>
    </row>
    <row r="25" spans="1:16" s="1" customFormat="1" ht="23.65" customHeight="1">
      <c r="A25" s="28" t="s">
        <v>224</v>
      </c>
      <c r="B25" s="6"/>
      <c r="D25" s="49">
        <f>SUM(D23:D24)</f>
        <v>0</v>
      </c>
      <c r="E25" s="7"/>
      <c r="F25" s="49">
        <f>SUM(F23:F24)</f>
        <v>0</v>
      </c>
      <c r="G25" s="7"/>
      <c r="H25" s="49">
        <f>SUM(H23:H24)</f>
        <v>0</v>
      </c>
      <c r="I25" s="7"/>
      <c r="J25" s="49">
        <f>SUM(J23:J24)</f>
        <v>0</v>
      </c>
      <c r="K25" s="7"/>
      <c r="L25" s="49">
        <f>SUM(L23:L24)</f>
        <v>-101252158</v>
      </c>
      <c r="M25" s="49"/>
      <c r="N25" s="49">
        <f>SUM(N23:N24)</f>
        <v>-8000</v>
      </c>
      <c r="O25" s="49"/>
      <c r="P25" s="49">
        <f>SUM(P23:P24)</f>
        <v>-101260158</v>
      </c>
    </row>
    <row r="26" spans="1:16" s="1" customFormat="1" ht="23.65" customHeight="1">
      <c r="A26" s="28" t="s">
        <v>169</v>
      </c>
      <c r="B26" s="6"/>
      <c r="D26" s="66">
        <v>0</v>
      </c>
      <c r="E26" s="64"/>
      <c r="F26" s="66">
        <v>0</v>
      </c>
      <c r="G26" s="66"/>
      <c r="H26" s="66">
        <v>0</v>
      </c>
      <c r="I26" s="66"/>
      <c r="J26" s="66">
        <v>0</v>
      </c>
      <c r="K26" s="7"/>
      <c r="L26" s="49">
        <v>-2634863</v>
      </c>
      <c r="M26" s="49"/>
      <c r="N26" s="49">
        <v>0</v>
      </c>
      <c r="O26" s="49"/>
      <c r="P26" s="49">
        <f>SUM(D26:N26)</f>
        <v>-2634863</v>
      </c>
    </row>
    <row r="27" spans="1:16" s="1" customFormat="1" ht="23.65" customHeight="1" thickBot="1">
      <c r="A27" s="27" t="s">
        <v>174</v>
      </c>
      <c r="B27" s="28"/>
      <c r="C27" s="48"/>
      <c r="D27" s="56">
        <f>SUM(D22,D25:D26)</f>
        <v>930244840</v>
      </c>
      <c r="E27" s="49"/>
      <c r="F27" s="56">
        <f>SUM(F22,F25:F26)</f>
        <v>620892885</v>
      </c>
      <c r="G27" s="49"/>
      <c r="H27" s="56">
        <f>SUM(H22,H25:H26)</f>
        <v>322946</v>
      </c>
      <c r="I27" s="49"/>
      <c r="J27" s="56">
        <f>SUM(J22,J25:J26)</f>
        <v>93024484</v>
      </c>
      <c r="K27" s="49"/>
      <c r="L27" s="56">
        <f>SUM(L22,L25:L26)</f>
        <v>886637888</v>
      </c>
      <c r="M27" s="49"/>
      <c r="N27" s="56">
        <f>SUM(N22,N25:N26)</f>
        <v>326556</v>
      </c>
      <c r="O27" s="49"/>
      <c r="P27" s="56">
        <f>SUM(P22,P25:P26)</f>
        <v>2531449599</v>
      </c>
    </row>
    <row r="28" spans="1:16" s="1" customFormat="1" ht="18.5" customHeight="1" thickTop="1">
      <c r="A28" s="27"/>
      <c r="B28" s="55"/>
      <c r="C28" s="48"/>
      <c r="D28" s="49">
        <f>D27-BS!J45</f>
        <v>0</v>
      </c>
      <c r="E28" s="49"/>
      <c r="F28" s="49">
        <f>F27-BS!J46</f>
        <v>0</v>
      </c>
      <c r="G28" s="49"/>
      <c r="H28" s="49">
        <f>H27-BS!J47</f>
        <v>0</v>
      </c>
      <c r="I28" s="49"/>
      <c r="J28" s="49">
        <f>J27-BS!J49</f>
        <v>0</v>
      </c>
      <c r="K28" s="49"/>
      <c r="L28" s="49">
        <f>L27-BS!J50</f>
        <v>0</v>
      </c>
      <c r="M28" s="49"/>
      <c r="N28" s="49">
        <f>N27-BS!J55</f>
        <v>0</v>
      </c>
      <c r="O28" s="49"/>
      <c r="P28" s="49">
        <f>SUM(P27-BS!J56)</f>
        <v>0</v>
      </c>
    </row>
    <row r="29" spans="1:16" ht="23.65" customHeight="1">
      <c r="A29" s="28" t="s">
        <v>6</v>
      </c>
      <c r="J29" s="28"/>
      <c r="L29" s="58"/>
      <c r="M29" s="58"/>
      <c r="N29" s="10"/>
      <c r="O29" s="58"/>
      <c r="P29" s="10"/>
    </row>
  </sheetData>
  <mergeCells count="2">
    <mergeCell ref="J7:L7"/>
    <mergeCell ref="D5:P5"/>
  </mergeCells>
  <printOptions horizontalCentered="1"/>
  <pageMargins left="0.59055118110236204" right="0.59055118110236204" top="0.86614173228346503" bottom="0" header="0.31496062992126" footer="0.31496062992126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74ee1b-ce4d-4b39-9534-e8b3229669fc">
      <Terms xmlns="http://schemas.microsoft.com/office/infopath/2007/PartnerControls"/>
    </lcf76f155ced4ddcb4097134ff3c332f>
    <TaxCatchAll xmlns="663c94fe-852e-406f-988d-4426b6f685e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A1A126C6F9AF1438A1D516E70A7FB44" ma:contentTypeVersion="16" ma:contentTypeDescription="Create a new document." ma:contentTypeScope="" ma:versionID="f9729c73d5f3da776e098beeb742f19f">
  <xsd:schema xmlns:xsd="http://www.w3.org/2001/XMLSchema" xmlns:xs="http://www.w3.org/2001/XMLSchema" xmlns:p="http://schemas.microsoft.com/office/2006/metadata/properties" xmlns:ns2="fd74ee1b-ce4d-4b39-9534-e8b3229669fc" xmlns:ns3="663c94fe-852e-406f-988d-4426b6f685e2" targetNamespace="http://schemas.microsoft.com/office/2006/metadata/properties" ma:root="true" ma:fieldsID="0b02fdfc8b5bb5c1f60a01e74eaa559a" ns2:_="" ns3:_="">
    <xsd:import namespace="fd74ee1b-ce4d-4b39-9534-e8b3229669fc"/>
    <xsd:import namespace="663c94fe-852e-406f-988d-4426b6f685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74ee1b-ce4d-4b39-9534-e8b3229669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3c94fe-852e-406f-988d-4426b6f685e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2964d85-4091-4689-8765-4154b6657c9e}" ma:internalName="TaxCatchAll" ma:showField="CatchAllData" ma:web="663c94fe-852e-406f-988d-4426b6f685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4CA73D-B817-4C0D-AB9B-CDAA6E2C515C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663c94fe-852e-406f-988d-4426b6f685e2"/>
    <ds:schemaRef ds:uri="fd74ee1b-ce4d-4b39-9534-e8b3229669fc"/>
  </ds:schemaRefs>
</ds:datastoreItem>
</file>

<file path=customXml/itemProps2.xml><?xml version="1.0" encoding="utf-8"?>
<ds:datastoreItem xmlns:ds="http://schemas.openxmlformats.org/officeDocument/2006/customXml" ds:itemID="{1D174582-4A14-4367-991D-F84B997714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AF70E-C409-4A2E-9DFA-B0627FF8A5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74ee1b-ce4d-4b39-9534-e8b3229669fc"/>
    <ds:schemaRef ds:uri="663c94fe-852e-406f-988d-4426b6f685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Plt&amp;CF</vt:lpstr>
      <vt:lpstr>ce equity</vt:lpstr>
      <vt:lpstr>ce (separate)</vt:lpstr>
      <vt:lpstr>BS!Print_Area</vt:lpstr>
      <vt:lpstr>'ce (separate)'!Print_Area</vt:lpstr>
      <vt:lpstr>'ce equity'!Print_Area</vt:lpstr>
      <vt:lpstr>'Plt&amp;CF'!Print_Area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Suphanee Saktrakul</dc:creator>
  <cp:lastModifiedBy>Monthira Nitsuwan</cp:lastModifiedBy>
  <cp:lastPrinted>2025-02-25T08:32:08Z</cp:lastPrinted>
  <dcterms:created xsi:type="dcterms:W3CDTF">2013-08-07T03:45:41Z</dcterms:created>
  <dcterms:modified xsi:type="dcterms:W3CDTF">2025-02-26T12:55:14Z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0x010100EA1A126C6F9AF1438A1D516E70A7FB44</vt:lpwstr>
  </property>
  <property fmtid="{D5CDD505-2E9C-101B-9397-08002B2CF9AE}" pid="3" name="MediaServiceImageTags">
    <vt:lpwstr/>
  </property>
</Properties>
</file>